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2"/>
  </bookViews>
  <sheets>
    <sheet name="Qtrly P&amp;L" sheetId="1" r:id="rId1"/>
    <sheet name="Qtrly Bal Sht" sheetId="2" r:id="rId2"/>
    <sheet name="Anno-Note" sheetId="3" r:id="rId3"/>
  </sheets>
  <definedNames>
    <definedName name="_xlnm.Print_Area" localSheetId="2">'Anno-Note'!$A$1:$I$225</definedName>
    <definedName name="_xlnm.Print_Area" localSheetId="1">'Qtrly Bal Sht'!$A$2:$E$66</definedName>
    <definedName name="_xlnm.Print_Area" localSheetId="0">'Qtrly P&amp;L'!$A$1:$H$74</definedName>
  </definedNames>
  <calcPr fullCalcOnLoad="1"/>
</workbook>
</file>

<file path=xl/sharedStrings.xml><?xml version="1.0" encoding="utf-8"?>
<sst xmlns="http://schemas.openxmlformats.org/spreadsheetml/2006/main" count="308" uniqueCount="256">
  <si>
    <t>The Company's operation was not materially affected by seasonal demand.</t>
  </si>
  <si>
    <t xml:space="preserve">                          Quarterly Announcement</t>
  </si>
  <si>
    <t>I-BERHAD</t>
  </si>
  <si>
    <t>Turnover</t>
  </si>
  <si>
    <t>Taxation</t>
  </si>
  <si>
    <t>Other debtors</t>
  </si>
  <si>
    <t>Deferred taxation</t>
  </si>
  <si>
    <t>Goodwill on consolidation</t>
  </si>
  <si>
    <t>Reserves</t>
  </si>
  <si>
    <t>Trade receivables</t>
  </si>
  <si>
    <t>Trade payables</t>
  </si>
  <si>
    <t>Other payables</t>
  </si>
  <si>
    <t>General reserve</t>
  </si>
  <si>
    <t>Manufacturing</t>
  </si>
  <si>
    <t>Current Liabilities</t>
  </si>
  <si>
    <t>Current</t>
  </si>
  <si>
    <t>Dividend</t>
  </si>
  <si>
    <t>Notes:</t>
  </si>
  <si>
    <t>Revenue</t>
  </si>
  <si>
    <t>Profit/(loss) before finance cost, depreciation and</t>
  </si>
  <si>
    <t>Finance cost</t>
  </si>
  <si>
    <t>Profit/(loss) before income tax, minority interests and</t>
  </si>
  <si>
    <t>Share of profits and losses of associated companies</t>
  </si>
  <si>
    <t>Profit/(loss) before income tax, minority interests</t>
  </si>
  <si>
    <t>Income tax</t>
  </si>
  <si>
    <t>(i) Profit/(loss) after income tax before deducting</t>
  </si>
  <si>
    <t>Pre-acquisition profit/(loss), if applicable</t>
  </si>
  <si>
    <t>Net profit/(loss) from ordinary activities attributable</t>
  </si>
  <si>
    <t>to members of the company</t>
  </si>
  <si>
    <t>(m)</t>
  </si>
  <si>
    <t>Earnings per share based on 2(m) above after deducting</t>
  </si>
  <si>
    <t>Net profit/(loss) attributable to members of the company</t>
  </si>
  <si>
    <t>Property, plant and equipment</t>
  </si>
  <si>
    <t>Investment property</t>
  </si>
  <si>
    <t>Other long term assets</t>
  </si>
  <si>
    <t>Inventories</t>
  </si>
  <si>
    <t xml:space="preserve">Other income </t>
  </si>
  <si>
    <t>amortisation, exceptional items, income tax,</t>
  </si>
  <si>
    <t xml:space="preserve"> minority interests and extraordinary items</t>
  </si>
  <si>
    <t xml:space="preserve">       members of the company</t>
  </si>
  <si>
    <t>There were no financial instruments with off balance sheet risk at the date of the report.</t>
  </si>
  <si>
    <t>Material Litigation</t>
  </si>
  <si>
    <t xml:space="preserve">                                                                                </t>
  </si>
  <si>
    <t>A.</t>
  </si>
  <si>
    <t>CONSOLIDATED INCOME STATEMENT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</si>
  <si>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</si>
  <si>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</si>
  <si>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</si>
  <si>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</si>
  <si>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</si>
  <si>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</si>
  <si>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</si>
  <si>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</si>
  <si>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</si>
  <si>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</si>
  <si>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</si>
  <si>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</si>
  <si>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</si>
  <si>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</si>
  <si>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</si>
  <si>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extraodinary items</t>
  </si>
  <si>
    <t>(f)</t>
  </si>
  <si>
    <t>(g)</t>
  </si>
  <si>
    <t>and extraordinary items</t>
  </si>
  <si>
    <t>(h)</t>
  </si>
  <si>
    <t>(i)</t>
  </si>
  <si>
    <t xml:space="preserve">    minority interests</t>
  </si>
  <si>
    <t>(ii) Less minority interests</t>
  </si>
  <si>
    <t>(j)</t>
  </si>
  <si>
    <t>(k)</t>
  </si>
  <si>
    <t>(i)    Extraordinary items</t>
  </si>
  <si>
    <t>(ii)   Less minority interests</t>
  </si>
  <si>
    <t xml:space="preserve">(iii)  Extraordinary items attributable to </t>
  </si>
  <si>
    <t>(l)</t>
  </si>
  <si>
    <t>any provision for preference dividends,if any:</t>
  </si>
  <si>
    <t>B.</t>
  </si>
  <si>
    <t>CONSOLIDATED BALANCE SHEET</t>
  </si>
  <si>
    <t>As At End of</t>
  </si>
  <si>
    <t>As At Preceding</t>
  </si>
  <si>
    <t>Current Quarter</t>
  </si>
  <si>
    <t>Financial Year Ended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</si>
  <si>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</si>
  <si>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</si>
  <si>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</si>
  <si>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</si>
  <si>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</si>
  <si>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</si>
  <si>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Cash &amp; Fixed Deposit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</si>
  <si>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</si>
  <si>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</si>
  <si>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</si>
  <si>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</si>
  <si>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</si>
  <si>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</si>
  <si>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</si>
  <si>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</si>
  <si>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</si>
  <si>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</si>
  <si>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</si>
  <si>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</si>
  <si>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</si>
  <si>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</si>
  <si>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          Cumulative Quarter</t>
  </si>
  <si>
    <t xml:space="preserve">             Individual Quarter</t>
  </si>
  <si>
    <t>Accounting Policies</t>
  </si>
  <si>
    <t>Current Year To Date</t>
  </si>
  <si>
    <t>Current Year Provision</t>
  </si>
  <si>
    <t>Deferred Tax</t>
  </si>
  <si>
    <t>a)</t>
  </si>
  <si>
    <t>Total Purchases</t>
  </si>
  <si>
    <t>Total Disposal</t>
  </si>
  <si>
    <t>Total Profit/(Loss) on Disposal</t>
  </si>
  <si>
    <t>b)</t>
  </si>
  <si>
    <t>Contingent Liabilities</t>
  </si>
  <si>
    <t>Segmental Reporting</t>
  </si>
  <si>
    <t>Review of Performance</t>
  </si>
  <si>
    <t>Profit Forecast</t>
  </si>
  <si>
    <t>Not applicable</t>
  </si>
  <si>
    <t xml:space="preserve"> Before Tax</t>
  </si>
  <si>
    <t xml:space="preserve">Profit/(Loss) </t>
  </si>
  <si>
    <t xml:space="preserve"> Employed</t>
  </si>
  <si>
    <t xml:space="preserve">Total Assets </t>
  </si>
  <si>
    <t xml:space="preserve"> To Date</t>
  </si>
  <si>
    <t>TOO YET LAN</t>
  </si>
  <si>
    <t>Secretary</t>
  </si>
  <si>
    <t>(7029-H)</t>
  </si>
  <si>
    <t>Net tangible assets per share (RM)</t>
  </si>
  <si>
    <t>There were no sale of unquoted investments and/or properties for the current quarter and financial</t>
  </si>
  <si>
    <t>year-to-date.</t>
  </si>
  <si>
    <t>BY ORDER OF THE BOARD</t>
  </si>
  <si>
    <t>There were no material subsequent events at the date of this report.</t>
  </si>
  <si>
    <t xml:space="preserve"> </t>
  </si>
  <si>
    <t>Sale of Unquoted Investments and/or Properties</t>
  </si>
  <si>
    <t>Extraordinary Items</t>
  </si>
  <si>
    <t>There were no extraordinary items for the current quarter and financial year to date.</t>
  </si>
  <si>
    <t>There were no exceptional items for the current quarter and financial year to date.</t>
  </si>
  <si>
    <t>Exceptional Items</t>
  </si>
  <si>
    <t>Particulars of Purchase/Disposal of Quoted Securities</t>
  </si>
  <si>
    <t/>
  </si>
  <si>
    <t>Total Investment at Cost</t>
  </si>
  <si>
    <t>Total Investment at Carrying value / Book value</t>
  </si>
  <si>
    <t xml:space="preserve">Total Investment at Market value </t>
  </si>
  <si>
    <t>Effect of Changes in the Composition of the Group</t>
  </si>
  <si>
    <t>Group Borrowings and Debt Securities</t>
  </si>
  <si>
    <t>Debt/Equity Securities, Share Buy-backs/Cancellations and Treasury Shares</t>
  </si>
  <si>
    <t>Financial Instruments with Off Balance Sheet Risk</t>
  </si>
  <si>
    <t>Material Subsequent Events</t>
  </si>
  <si>
    <t>Seasonality or Cyclicality of Operations</t>
  </si>
  <si>
    <t>Trading and Services</t>
  </si>
  <si>
    <t>a.</t>
  </si>
  <si>
    <t>b.</t>
  </si>
  <si>
    <t>The Company</t>
  </si>
  <si>
    <t>The Group</t>
  </si>
  <si>
    <t>credit facilities granted to a subsidiary</t>
  </si>
  <si>
    <t>-</t>
  </si>
  <si>
    <t>rendered to subsidiaries</t>
  </si>
  <si>
    <t>c.</t>
  </si>
  <si>
    <t>Bank guarantees given to third parties in respect of services</t>
  </si>
  <si>
    <t xml:space="preserve">Guarantee given to a financial institution in respect of </t>
  </si>
  <si>
    <t>Guarantee given to a third party in respect of services</t>
  </si>
  <si>
    <t>rendered to a subsidiary</t>
  </si>
  <si>
    <t>Preceding</t>
  </si>
  <si>
    <t>Year Quarter</t>
  </si>
  <si>
    <t xml:space="preserve">Preceding </t>
  </si>
  <si>
    <t>Year</t>
  </si>
  <si>
    <t>Individual Quarter</t>
  </si>
  <si>
    <t>Cumulative Quarter</t>
  </si>
  <si>
    <t>The quarterly financial statements have been prepared based on the accounting policies and methods</t>
  </si>
  <si>
    <t>approved accounting standards issued by the Malaysian Accounting Standards Board.</t>
  </si>
  <si>
    <t>There were no changes in the composition of the Group for the current quarter and financial year-to-date.</t>
  </si>
  <si>
    <t>QUARTERLY REPORT ON CONSOLIDATED RESULTS FOR THE FINANCIAL YEAR ENDED 31 DECEMBER 2001</t>
  </si>
  <si>
    <t>THE FIGURES HAVE NOT BEEN AUDITED</t>
  </si>
  <si>
    <t xml:space="preserve">of computation consistent with those adopted in the 2001 Annual Report and complied  with applicable </t>
  </si>
  <si>
    <t xml:space="preserve">Financial </t>
  </si>
  <si>
    <t>Year ended</t>
  </si>
  <si>
    <t>Ended</t>
  </si>
  <si>
    <t>No interim dividend has been recommended.</t>
  </si>
  <si>
    <t>Note:</t>
  </si>
  <si>
    <t>QUARTERLY REPORT ON CONSOLIDATED RESULTS FOR THE SECOND QUARTER ENDED 30 JUNE 2002</t>
  </si>
  <si>
    <t xml:space="preserve">      ordinary shares) (sen)</t>
  </si>
  <si>
    <t>(a)  Basic (based on 2002: 80,784,000 (2001:20,196,000)</t>
  </si>
  <si>
    <t xml:space="preserve">      (2001:20,395,780) ordinary shares) (sen)</t>
  </si>
  <si>
    <t>Status on Utilisation of Proceeds</t>
  </si>
  <si>
    <t>Working Capital</t>
  </si>
  <si>
    <t>Replacement, upgrading and expansion of existing manufacturing facilities</t>
  </si>
  <si>
    <t>Utilisation As Approved</t>
  </si>
  <si>
    <t>Investment in research and development centre</t>
  </si>
  <si>
    <t>Expansion and improvement in the marketing network, setting up of new sales and service outlet and showroom in Malaysia</t>
  </si>
  <si>
    <t>Investment in Group's computerisation</t>
  </si>
  <si>
    <t>Fund raising expenses</t>
  </si>
  <si>
    <t>Total</t>
  </si>
  <si>
    <t>No of Shares</t>
  </si>
  <si>
    <t>RM</t>
  </si>
  <si>
    <t>As at 1 January 2002</t>
  </si>
  <si>
    <t>Rights Issue</t>
  </si>
  <si>
    <t>As at 30 June 2002</t>
  </si>
  <si>
    <t>The Group's borrowing and debt securities as at the end of the second quarter is as follows:</t>
  </si>
  <si>
    <t>Review of Second Quarter Year 2002 against First Quarter Year 2002 Result</t>
  </si>
  <si>
    <t>i.</t>
  </si>
  <si>
    <t xml:space="preserve">For the financial year to date, </t>
  </si>
  <si>
    <t>preceding year's corresponding period.</t>
  </si>
  <si>
    <t>ii.</t>
  </si>
  <si>
    <t>For the current quarter,</t>
  </si>
  <si>
    <t>iii.</t>
  </si>
  <si>
    <t>There were no issuance or repayment of debt and equity securities, share buy-backs, share cancellations,</t>
  </si>
  <si>
    <t>for the following:</t>
  </si>
  <si>
    <t xml:space="preserve">shares held as treasury shares and resale of treasury shares for the current financial year to date except </t>
  </si>
  <si>
    <t>report.</t>
  </si>
  <si>
    <t xml:space="preserve">There was no material litigation pending since the last annual balance sheet date up to the date of this </t>
  </si>
  <si>
    <t xml:space="preserve">The Company's profit before taxation increased to RM1.89m as compared to RM0.95m for the preceding </t>
  </si>
  <si>
    <t xml:space="preserve">year's corresponding period while turnover increased to RM22.26m as compared to RM21.79m for the </t>
  </si>
  <si>
    <t xml:space="preserve">The Group reported a loss before taxation of RM1.76m for the second quarter as compared to a profit before </t>
  </si>
  <si>
    <t xml:space="preserve">taxation of  RM13,000 for the first quarter.  The Group suffered a loss despite an increase in turnover mainly  </t>
  </si>
  <si>
    <t xml:space="preserve">The Group incurred a loss before taxation of RM1.74m as compared to a profit before taxation of RM0.55m </t>
  </si>
  <si>
    <t xml:space="preserve">The Group incurred a loss before taxation of RM1.76m as compared to a profit before taxation of RM0.44m </t>
  </si>
  <si>
    <t xml:space="preserve">for the preceding year's corresponding quarter while turnover decreased by 28.19% to RM29.82m as </t>
  </si>
  <si>
    <t>compared to RM41.53m for the preceding year's corresponding quarter.</t>
  </si>
  <si>
    <t>(b)  Fully diluted  (based on 2002: 80,874,000</t>
  </si>
  <si>
    <t xml:space="preserve">Amount As Approved </t>
  </si>
  <si>
    <t xml:space="preserve">Utilisation As at 30/06/2002 </t>
  </si>
  <si>
    <t xml:space="preserve">On a quarterly basis,  the profits for the quarter decreased as compared to the preceding year's </t>
  </si>
  <si>
    <t xml:space="preserve">corresponding quarter due to more competitive pricing of its products as a result of aggressive marketing </t>
  </si>
  <si>
    <t xml:space="preserve">efforts. </t>
  </si>
  <si>
    <t xml:space="preserve">The increase in the company's year to date profits as compared to the preceding year's corresponding </t>
  </si>
  <si>
    <t>The Company's profit before taxation decreased by 24.78% to RM580,000 as compared to RM771,000 for</t>
  </si>
  <si>
    <t>the preceding year's corresponding quarter while turnover decreased by 5.32% to RM11.57m as compared</t>
  </si>
  <si>
    <t>to RM12.22m for the preceding year's corresponding quarter.</t>
  </si>
  <si>
    <t>for the preceding year's corresponding period while turnover decreased by 14.02% to RM55.90m as compared</t>
  </si>
  <si>
    <t>to RM65.01m for the preceding year's corresponding period.</t>
  </si>
  <si>
    <t>The higher effective tax against the statutory tax rate is due to estimated tax payable on  net interest income.</t>
  </si>
  <si>
    <t xml:space="preserve">Balance Unutilised </t>
  </si>
  <si>
    <t>Advertising and promotions</t>
  </si>
  <si>
    <t>Issued and paid-up ordinary shares of RM1.00 each:-</t>
  </si>
  <si>
    <t>5% Irredeemable Convertible Unsecured Loan Stocks</t>
  </si>
  <si>
    <t xml:space="preserve">2002/2007 </t>
  </si>
  <si>
    <t>Status of Corporate Proposals</t>
  </si>
  <si>
    <t>8a</t>
  </si>
  <si>
    <t>There were no new corporate proposals for the financial quarter under review.</t>
  </si>
  <si>
    <t xml:space="preserve">  b</t>
  </si>
  <si>
    <t>no other contingent liability has arisen since the last annual balance sheet date.</t>
  </si>
  <si>
    <t xml:space="preserve">due to the lower margins and marketing communication programmes for its newly launched digital products. </t>
  </si>
  <si>
    <t xml:space="preserve">The Group suffered a loss for the quarter and the financial year to date due mainly to a lower turnover as a </t>
  </si>
  <si>
    <t>period was because of the good performance in the first quarter resulting from improved consumer demand for</t>
  </si>
  <si>
    <t>its home appliances products.</t>
  </si>
  <si>
    <t>aggressive marketing programmes.</t>
  </si>
  <si>
    <t>result of the suspension of the EPF computer purchase scheme  as well as lower margins due to more</t>
  </si>
  <si>
    <t xml:space="preserve">Unless the suspension of the EPF computer purchase scheme is lifted in the immediate term, the Directors </t>
  </si>
  <si>
    <t xml:space="preserve">believe that the performance of the Group will continue to be impacted in the coming quarter. Plans has </t>
  </si>
  <si>
    <t xml:space="preserve">been made to focus on other digital products to return the Group to profitability in the mid to longer term. </t>
  </si>
  <si>
    <t>The effects on the basic earning per share for the current quarter and year to date arising from the assumed conversion of</t>
  </si>
  <si>
    <t xml:space="preserve">the Executive Share Option and Irredeemable Convertible Unsecured Loan Stocks is anti-dilutive. </t>
  </si>
  <si>
    <t>Prospects</t>
  </si>
  <si>
    <t>Consolidated Adjustment</t>
  </si>
  <si>
    <t>5% Irredeemable convertible unsecured loan stocks 2002/2007 ("ICULS") of RM1.00 each:-</t>
  </si>
  <si>
    <t xml:space="preserve">The contingent liabilities of the Company increased by 0.15m from 10.46m to 10.61m as at 22 July 2002 and </t>
  </si>
  <si>
    <t>Date : 30 July 2002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</si>
</sst>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dd/mm/yyyy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#,##0_ ;\(#,##0\)\ "/>
    <numFmt numFmtId="203" formatCode="mmm\-yyyy"/>
    <numFmt numFmtId="204" formatCode="#,##0;[Red]\(#,##0\)"/>
    <numFmt numFmtId="205" formatCode="#,##0_);[Red]\-#,##0"/>
    <numFmt numFmtId="206" formatCode="#,##0;[Red]\-#,##0"/>
    <numFmt numFmtId="20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97" fontId="1" fillId="0" borderId="1" xfId="0" applyNumberFormat="1" applyFont="1" applyBorder="1" applyAlignment="1" quotePrefix="1">
      <alignment horizontal="center"/>
    </xf>
    <xf numFmtId="197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197" fontId="1" fillId="0" borderId="7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5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top"/>
    </xf>
    <xf numFmtId="3" fontId="0" fillId="0" borderId="0" xfId="15" applyNumberFormat="1" applyFont="1" applyAlignment="1" quotePrefix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15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="80" zoomScaleNormal="80" workbookViewId="0" topLeftCell="A62">
      <selection activeCell="E137" sqref="E137"/>
    </sheetView>
  </sheetViews>
  <sheetFormatPr defaultColWidth="9.140625" defaultRowHeight="12.75"/>
  <cols>
    <col min="1" max="2" width="3.7109375" style="0" customWidth="1"/>
    <col min="3" max="3" width="1.7109375" style="0" customWidth="1"/>
    <col min="4" max="4" width="55.28125" style="0" customWidth="1"/>
    <col min="5" max="7" width="14.7109375" style="0" customWidth="1"/>
    <col min="8" max="8" width="15.8515625" style="0" customWidth="1"/>
    <col min="9" max="9" width="0.42578125" style="0" customWidth="1"/>
  </cols>
  <sheetData>
    <row r="1" spans="1:8" ht="12.75">
      <c r="A1" s="88" t="s">
        <v>2</v>
      </c>
      <c r="B1" s="88"/>
      <c r="C1" s="88"/>
      <c r="D1" s="88"/>
      <c r="E1" s="88"/>
      <c r="F1" s="88"/>
      <c r="G1" s="88"/>
      <c r="H1" s="88"/>
    </row>
    <row r="2" spans="1:8" ht="12.75">
      <c r="A2" s="89" t="s">
        <v>125</v>
      </c>
      <c r="B2" s="89"/>
      <c r="C2" s="89"/>
      <c r="D2" s="89"/>
      <c r="E2" s="89"/>
      <c r="F2" s="89"/>
      <c r="G2" s="89"/>
      <c r="H2" s="89"/>
    </row>
    <row r="4" spans="1:8" ht="12.75">
      <c r="A4" s="88" t="s">
        <v>178</v>
      </c>
      <c r="B4" s="88"/>
      <c r="C4" s="88"/>
      <c r="D4" s="88"/>
      <c r="E4" s="88"/>
      <c r="F4" s="88"/>
      <c r="G4" s="88"/>
      <c r="H4" s="88"/>
    </row>
    <row r="5" spans="1:8" ht="12.75">
      <c r="A5" s="88" t="s">
        <v>171</v>
      </c>
      <c r="B5" s="88"/>
      <c r="C5" s="88"/>
      <c r="D5" s="88"/>
      <c r="E5" s="88"/>
      <c r="F5" s="88"/>
      <c r="G5" s="88"/>
      <c r="H5" s="88"/>
    </row>
    <row r="6" spans="1:4" ht="12.75">
      <c r="A6" s="5"/>
      <c r="B6" s="5"/>
      <c r="C6" s="5"/>
      <c r="D6" s="5"/>
    </row>
    <row r="7" spans="1:4" ht="12.75">
      <c r="A7" s="5" t="s">
        <v>43</v>
      </c>
      <c r="B7" s="5"/>
      <c r="C7" s="5"/>
      <c r="D7" s="5" t="s">
        <v>44</v>
      </c>
    </row>
    <row r="8" spans="1:8" ht="12.75">
      <c r="A8" s="17"/>
      <c r="B8" s="19"/>
      <c r="C8" s="19"/>
      <c r="D8" s="19"/>
      <c r="E8" s="31" t="s">
        <v>103</v>
      </c>
      <c r="F8" s="29"/>
      <c r="G8" s="31" t="s">
        <v>102</v>
      </c>
      <c r="H8" s="30"/>
    </row>
    <row r="9" spans="1:8" ht="12.75">
      <c r="A9" s="14"/>
      <c r="B9" s="4"/>
      <c r="C9" s="4"/>
      <c r="D9" s="4"/>
      <c r="E9" s="12" t="s">
        <v>45</v>
      </c>
      <c r="F9" s="12" t="s">
        <v>46</v>
      </c>
      <c r="G9" s="12" t="s">
        <v>45</v>
      </c>
      <c r="H9" s="12" t="s">
        <v>46</v>
      </c>
    </row>
    <row r="10" spans="1:8" ht="12.75">
      <c r="A10" s="14"/>
      <c r="B10" s="4"/>
      <c r="C10" s="4"/>
      <c r="D10" s="4"/>
      <c r="E10" s="18" t="s">
        <v>47</v>
      </c>
      <c r="F10" s="18" t="s">
        <v>48</v>
      </c>
      <c r="G10" s="18" t="s">
        <v>49</v>
      </c>
      <c r="H10" s="18" t="s">
        <v>48</v>
      </c>
    </row>
    <row r="11" spans="1:8" ht="12.75">
      <c r="A11" s="14"/>
      <c r="B11" s="4"/>
      <c r="C11" s="4"/>
      <c r="D11" s="4"/>
      <c r="E11" s="18"/>
      <c r="F11" s="18" t="s">
        <v>47</v>
      </c>
      <c r="G11" s="18"/>
      <c r="H11" s="18" t="s">
        <v>50</v>
      </c>
    </row>
    <row r="12" spans="1:8" ht="12.75">
      <c r="A12" s="14"/>
      <c r="B12" s="4"/>
      <c r="C12" s="4"/>
      <c r="D12" s="4"/>
      <c r="E12" s="52">
        <v>37437</v>
      </c>
      <c r="F12" s="51">
        <v>37072</v>
      </c>
      <c r="G12" s="51">
        <v>37437</v>
      </c>
      <c r="H12" s="51">
        <v>37072</v>
      </c>
    </row>
    <row r="13" spans="1:8" ht="12.75">
      <c r="A13" s="15"/>
      <c r="B13" s="28"/>
      <c r="C13" s="28"/>
      <c r="D13" s="28"/>
      <c r="E13" s="13" t="s">
        <v>51</v>
      </c>
      <c r="F13" s="13" t="s">
        <v>51</v>
      </c>
      <c r="G13" s="13" t="s">
        <v>51</v>
      </c>
      <c r="H13" s="13" t="s">
        <v>51</v>
      </c>
    </row>
    <row r="14" spans="1:8" ht="12.75">
      <c r="A14" s="17"/>
      <c r="B14" s="19"/>
      <c r="C14" s="20"/>
      <c r="E14" s="2"/>
      <c r="F14" s="2"/>
      <c r="G14" s="2"/>
      <c r="H14" s="2"/>
    </row>
    <row r="15" spans="1:8" ht="15.75">
      <c r="A15" s="25">
        <v>1</v>
      </c>
      <c r="B15" s="26" t="s">
        <v>52</v>
      </c>
      <c r="C15" s="21"/>
      <c r="D15" s="5" t="s">
        <v>18</v>
      </c>
      <c r="E15" s="39">
        <v>29824</v>
      </c>
      <c r="F15" s="39">
        <v>41530</v>
      </c>
      <c r="G15" s="39">
        <v>55901</v>
      </c>
      <c r="H15" s="41">
        <v>65013</v>
      </c>
    </row>
    <row r="16" spans="1:8" ht="15.75">
      <c r="A16" s="25"/>
      <c r="B16" s="26"/>
      <c r="C16" s="21"/>
      <c r="D16" s="5"/>
      <c r="E16" s="39"/>
      <c r="F16" s="40"/>
      <c r="G16" s="39"/>
      <c r="H16" s="41"/>
    </row>
    <row r="17" spans="1:8" ht="15.75">
      <c r="A17" s="25"/>
      <c r="B17" s="26" t="s">
        <v>53</v>
      </c>
      <c r="C17" s="21"/>
      <c r="D17" s="5" t="s">
        <v>54</v>
      </c>
      <c r="E17" s="39">
        <v>0</v>
      </c>
      <c r="F17" s="40">
        <v>0</v>
      </c>
      <c r="G17" s="39">
        <v>0</v>
      </c>
      <c r="H17" s="41">
        <f>F17</f>
        <v>0</v>
      </c>
    </row>
    <row r="18" spans="1:8" ht="15.75">
      <c r="A18" s="25"/>
      <c r="B18" s="26"/>
      <c r="C18" s="21"/>
      <c r="D18" s="5"/>
      <c r="E18" s="39"/>
      <c r="F18" s="40"/>
      <c r="G18" s="39"/>
      <c r="H18" s="41"/>
    </row>
    <row r="19" spans="1:8" ht="15.75">
      <c r="A19" s="25"/>
      <c r="B19" s="26" t="s">
        <v>55</v>
      </c>
      <c r="C19" s="21"/>
      <c r="D19" s="5" t="s">
        <v>36</v>
      </c>
      <c r="E19" s="39">
        <v>1041</v>
      </c>
      <c r="F19" s="40">
        <v>224</v>
      </c>
      <c r="G19" s="39">
        <v>1322</v>
      </c>
      <c r="H19" s="41">
        <v>421</v>
      </c>
    </row>
    <row r="20" spans="1:8" ht="15.75">
      <c r="A20" s="25"/>
      <c r="B20" s="26"/>
      <c r="C20" s="21"/>
      <c r="D20" s="5"/>
      <c r="E20" s="39"/>
      <c r="F20" s="40"/>
      <c r="G20" s="39"/>
      <c r="H20" s="41"/>
    </row>
    <row r="21" spans="1:8" ht="15.75">
      <c r="A21" s="25"/>
      <c r="B21" s="26"/>
      <c r="C21" s="21"/>
      <c r="D21" s="5"/>
      <c r="E21" s="39"/>
      <c r="F21" s="40"/>
      <c r="G21" s="39"/>
      <c r="H21" s="41"/>
    </row>
    <row r="22" spans="1:8" ht="15.75">
      <c r="A22" s="25">
        <v>2</v>
      </c>
      <c r="B22" s="26" t="s">
        <v>52</v>
      </c>
      <c r="C22" s="21"/>
      <c r="D22" s="5" t="s">
        <v>19</v>
      </c>
      <c r="E22" s="41">
        <v>-896</v>
      </c>
      <c r="F22" s="41">
        <v>1011</v>
      </c>
      <c r="G22" s="41">
        <v>-333</v>
      </c>
      <c r="H22" s="41">
        <v>1732</v>
      </c>
    </row>
    <row r="23" spans="1:8" ht="15.75">
      <c r="A23" s="25"/>
      <c r="B23" s="26"/>
      <c r="C23" s="21"/>
      <c r="D23" s="5" t="s">
        <v>37</v>
      </c>
      <c r="E23" s="39"/>
      <c r="F23" s="40"/>
      <c r="G23" s="39"/>
      <c r="H23" s="41"/>
    </row>
    <row r="24" spans="1:8" ht="15.75">
      <c r="A24" s="25"/>
      <c r="B24" s="26"/>
      <c r="C24" s="21"/>
      <c r="D24" s="5" t="s">
        <v>38</v>
      </c>
      <c r="E24" s="39"/>
      <c r="F24" s="40"/>
      <c r="G24" s="39"/>
      <c r="H24" s="41"/>
    </row>
    <row r="25" spans="1:8" ht="15.75">
      <c r="A25" s="25"/>
      <c r="B25" s="26"/>
      <c r="C25" s="21"/>
      <c r="D25" s="5"/>
      <c r="E25" s="39"/>
      <c r="F25" s="40"/>
      <c r="G25" s="39"/>
      <c r="H25" s="41"/>
    </row>
    <row r="26" spans="1:8" ht="15.75">
      <c r="A26" s="25"/>
      <c r="B26" s="26" t="s">
        <v>53</v>
      </c>
      <c r="C26" s="21"/>
      <c r="D26" s="5" t="s">
        <v>20</v>
      </c>
      <c r="E26" s="39">
        <v>-337</v>
      </c>
      <c r="F26" s="40">
        <v>-45</v>
      </c>
      <c r="G26" s="39">
        <v>-337</v>
      </c>
      <c r="H26" s="41">
        <v>-45</v>
      </c>
    </row>
    <row r="27" spans="1:8" ht="15.75">
      <c r="A27" s="25"/>
      <c r="B27" s="26" t="s">
        <v>55</v>
      </c>
      <c r="C27" s="21"/>
      <c r="D27" s="5" t="s">
        <v>56</v>
      </c>
      <c r="E27" s="39">
        <v>-523</v>
      </c>
      <c r="F27" s="41">
        <v>-531</v>
      </c>
      <c r="G27" s="39">
        <v>-1073</v>
      </c>
      <c r="H27" s="41">
        <v>-1137</v>
      </c>
    </row>
    <row r="28" spans="1:8" ht="15.75">
      <c r="A28" s="25"/>
      <c r="B28" s="26" t="s">
        <v>57</v>
      </c>
      <c r="C28" s="21"/>
      <c r="D28" s="5" t="s">
        <v>58</v>
      </c>
      <c r="E28" s="39">
        <v>0</v>
      </c>
      <c r="F28" s="40">
        <v>0</v>
      </c>
      <c r="G28" s="39">
        <v>0</v>
      </c>
      <c r="H28" s="41">
        <f>F28</f>
        <v>0</v>
      </c>
    </row>
    <row r="29" spans="1:8" ht="15.75">
      <c r="A29" s="25"/>
      <c r="B29" s="26"/>
      <c r="C29" s="21"/>
      <c r="D29" s="5"/>
      <c r="E29" s="39"/>
      <c r="F29" s="40"/>
      <c r="G29" s="39"/>
      <c r="H29" s="41"/>
    </row>
    <row r="30" spans="1:8" ht="15.75">
      <c r="A30" s="25"/>
      <c r="B30" s="26" t="s">
        <v>59</v>
      </c>
      <c r="C30" s="21"/>
      <c r="D30" s="5" t="s">
        <v>21</v>
      </c>
      <c r="E30" s="39">
        <f>E22+E26+E27+E28</f>
        <v>-1756</v>
      </c>
      <c r="F30" s="39">
        <f>SUM(F22:F29)</f>
        <v>435</v>
      </c>
      <c r="G30" s="39">
        <f>G22+G26+G27+G28</f>
        <v>-1743</v>
      </c>
      <c r="H30" s="41">
        <f>H22+H26+H27+H28</f>
        <v>550</v>
      </c>
    </row>
    <row r="31" spans="1:8" ht="15.75">
      <c r="A31" s="25"/>
      <c r="B31" s="26"/>
      <c r="C31" s="21"/>
      <c r="D31" s="5" t="s">
        <v>60</v>
      </c>
      <c r="E31" s="39"/>
      <c r="F31" s="40"/>
      <c r="G31" s="39"/>
      <c r="H31" s="41"/>
    </row>
    <row r="32" spans="1:8" ht="15.75">
      <c r="A32" s="25"/>
      <c r="B32" s="26"/>
      <c r="C32" s="21"/>
      <c r="D32" s="5"/>
      <c r="E32" s="39"/>
      <c r="F32" s="40"/>
      <c r="G32" s="39"/>
      <c r="H32" s="41"/>
    </row>
    <row r="33" spans="1:8" ht="15.75">
      <c r="A33" s="25"/>
      <c r="B33" s="26" t="s">
        <v>61</v>
      </c>
      <c r="C33" s="21"/>
      <c r="D33" s="5" t="s">
        <v>22</v>
      </c>
      <c r="E33" s="39">
        <v>0</v>
      </c>
      <c r="F33" s="40">
        <v>0</v>
      </c>
      <c r="G33" s="39">
        <v>0</v>
      </c>
      <c r="H33" s="41">
        <f>F33</f>
        <v>0</v>
      </c>
    </row>
    <row r="34" spans="1:8" ht="15.75">
      <c r="A34" s="25"/>
      <c r="B34" s="26"/>
      <c r="C34" s="21"/>
      <c r="D34" s="5"/>
      <c r="E34" s="39"/>
      <c r="F34" s="40"/>
      <c r="G34" s="39"/>
      <c r="H34" s="41"/>
    </row>
    <row r="35" spans="1:8" ht="15.75">
      <c r="A35" s="25"/>
      <c r="B35" s="26" t="s">
        <v>62</v>
      </c>
      <c r="C35" s="21"/>
      <c r="D35" s="5" t="s">
        <v>23</v>
      </c>
      <c r="E35" s="39">
        <f>SUM(E30:E34)</f>
        <v>-1756</v>
      </c>
      <c r="F35" s="39">
        <f>SUM(F30:F34)</f>
        <v>435</v>
      </c>
      <c r="G35" s="39">
        <f>SUM(G30:G34)</f>
        <v>-1743</v>
      </c>
      <c r="H35" s="39">
        <f>SUM(H30:H34)</f>
        <v>550</v>
      </c>
    </row>
    <row r="36" spans="1:8" ht="15.75">
      <c r="A36" s="25"/>
      <c r="B36" s="26"/>
      <c r="C36" s="21"/>
      <c r="D36" s="5" t="s">
        <v>63</v>
      </c>
      <c r="E36" s="39"/>
      <c r="F36" s="40"/>
      <c r="G36" s="39"/>
      <c r="H36" s="41"/>
    </row>
    <row r="37" spans="1:8" ht="15.75">
      <c r="A37" s="25"/>
      <c r="B37" s="26"/>
      <c r="C37" s="21"/>
      <c r="D37" s="5"/>
      <c r="E37" s="39"/>
      <c r="F37" s="40"/>
      <c r="G37" s="39"/>
      <c r="H37" s="41"/>
    </row>
    <row r="38" spans="1:8" ht="15.75">
      <c r="A38" s="25"/>
      <c r="B38" s="26" t="s">
        <v>64</v>
      </c>
      <c r="C38" s="21"/>
      <c r="D38" s="5" t="s">
        <v>24</v>
      </c>
      <c r="E38" s="39">
        <v>-72</v>
      </c>
      <c r="F38" s="40">
        <v>-108</v>
      </c>
      <c r="G38" s="39">
        <v>-75</v>
      </c>
      <c r="H38" s="41">
        <v>-169</v>
      </c>
    </row>
    <row r="39" spans="1:8" ht="15.75">
      <c r="A39" s="25"/>
      <c r="B39" s="26"/>
      <c r="C39" s="21"/>
      <c r="D39" s="5"/>
      <c r="E39" s="39"/>
      <c r="F39" s="40"/>
      <c r="G39" s="40"/>
      <c r="H39" s="41"/>
    </row>
    <row r="40" spans="1:8" ht="15.75">
      <c r="A40" s="25"/>
      <c r="B40" s="26" t="s">
        <v>65</v>
      </c>
      <c r="C40" s="21"/>
      <c r="D40" s="5" t="s">
        <v>25</v>
      </c>
      <c r="E40" s="39">
        <f>SUM(E35:E39)</f>
        <v>-1828</v>
      </c>
      <c r="F40" s="39">
        <f>SUM(F35:F39)</f>
        <v>327</v>
      </c>
      <c r="G40" s="41">
        <f>G35+G38</f>
        <v>-1818</v>
      </c>
      <c r="H40" s="39">
        <f>SUM(H35:H39)</f>
        <v>381</v>
      </c>
    </row>
    <row r="41" spans="1:8" ht="15.75">
      <c r="A41" s="25"/>
      <c r="B41" s="26"/>
      <c r="C41" s="21"/>
      <c r="D41" s="5" t="s">
        <v>66</v>
      </c>
      <c r="E41" s="39"/>
      <c r="F41" s="40"/>
      <c r="G41" s="40"/>
      <c r="H41" s="41"/>
    </row>
    <row r="42" spans="1:8" ht="15.75">
      <c r="A42" s="25"/>
      <c r="B42" s="26"/>
      <c r="C42" s="21"/>
      <c r="D42" s="5"/>
      <c r="E42" s="39"/>
      <c r="F42" s="40"/>
      <c r="G42" s="40"/>
      <c r="H42" s="41"/>
    </row>
    <row r="43" spans="1:8" ht="15.75">
      <c r="A43" s="25"/>
      <c r="B43" s="26"/>
      <c r="C43" s="21"/>
      <c r="D43" s="5" t="s">
        <v>67</v>
      </c>
      <c r="E43" s="39">
        <v>0</v>
      </c>
      <c r="F43" s="40">
        <v>0</v>
      </c>
      <c r="G43" s="41">
        <f>E43</f>
        <v>0</v>
      </c>
      <c r="H43" s="41">
        <f>F43</f>
        <v>0</v>
      </c>
    </row>
    <row r="44" spans="1:8" ht="15.75">
      <c r="A44" s="25"/>
      <c r="B44" s="26"/>
      <c r="C44" s="21"/>
      <c r="D44" s="5"/>
      <c r="E44" s="39"/>
      <c r="F44" s="40"/>
      <c r="G44" s="40"/>
      <c r="H44" s="41"/>
    </row>
    <row r="45" spans="1:8" ht="15.75">
      <c r="A45" s="25"/>
      <c r="B45" s="26" t="s">
        <v>68</v>
      </c>
      <c r="C45" s="21"/>
      <c r="D45" s="5" t="s">
        <v>26</v>
      </c>
      <c r="E45" s="39">
        <v>0</v>
      </c>
      <c r="F45" s="39">
        <v>0</v>
      </c>
      <c r="G45" s="41">
        <f>E45</f>
        <v>0</v>
      </c>
      <c r="H45" s="41">
        <f>F45</f>
        <v>0</v>
      </c>
    </row>
    <row r="46" spans="1:8" ht="15.75">
      <c r="A46" s="25"/>
      <c r="B46" s="26"/>
      <c r="C46" s="21"/>
      <c r="D46" s="5"/>
      <c r="E46" s="39"/>
      <c r="F46" s="40"/>
      <c r="G46" s="40"/>
      <c r="H46" s="41"/>
    </row>
    <row r="47" spans="1:8" ht="15.75">
      <c r="A47" s="25"/>
      <c r="B47" s="26" t="s">
        <v>69</v>
      </c>
      <c r="C47" s="21"/>
      <c r="D47" s="5" t="s">
        <v>27</v>
      </c>
      <c r="E47" s="39">
        <f>+E45+E43+E40</f>
        <v>-1828</v>
      </c>
      <c r="F47" s="39">
        <f>+F45+F43+F40</f>
        <v>327</v>
      </c>
      <c r="G47" s="39">
        <f>+G45+G43+G40</f>
        <v>-1818</v>
      </c>
      <c r="H47" s="39">
        <f>+H45+H43+H40</f>
        <v>381</v>
      </c>
    </row>
    <row r="48" spans="1:8" ht="15.75">
      <c r="A48" s="25"/>
      <c r="B48" s="26"/>
      <c r="C48" s="21"/>
      <c r="D48" s="5" t="s">
        <v>28</v>
      </c>
      <c r="E48" s="39"/>
      <c r="F48" s="40"/>
      <c r="G48" s="40"/>
      <c r="H48" s="41"/>
    </row>
    <row r="49" spans="1:8" ht="15.75">
      <c r="A49" s="25"/>
      <c r="B49" s="26"/>
      <c r="C49" s="21"/>
      <c r="D49" s="5"/>
      <c r="E49" s="39"/>
      <c r="F49" s="40"/>
      <c r="G49" s="40"/>
      <c r="H49" s="41"/>
    </row>
    <row r="50" spans="1:8" ht="15.75">
      <c r="A50" s="25"/>
      <c r="B50" s="26" t="s">
        <v>73</v>
      </c>
      <c r="C50" s="21"/>
      <c r="D50" s="5" t="s">
        <v>70</v>
      </c>
      <c r="E50" s="39">
        <v>0</v>
      </c>
      <c r="F50" s="40">
        <v>0</v>
      </c>
      <c r="G50" s="41">
        <f>E50</f>
        <v>0</v>
      </c>
      <c r="H50" s="41">
        <f>F50</f>
        <v>0</v>
      </c>
    </row>
    <row r="51" spans="1:8" ht="15.75">
      <c r="A51" s="25"/>
      <c r="B51" s="26"/>
      <c r="C51" s="21"/>
      <c r="D51" s="5"/>
      <c r="E51" s="39"/>
      <c r="F51" s="40"/>
      <c r="G51" s="39"/>
      <c r="H51" s="41"/>
    </row>
    <row r="52" spans="1:8" ht="15.75">
      <c r="A52" s="25"/>
      <c r="B52" s="26"/>
      <c r="C52" s="21"/>
      <c r="D52" s="5" t="s">
        <v>71</v>
      </c>
      <c r="E52" s="39">
        <v>0</v>
      </c>
      <c r="F52" s="40">
        <v>0</v>
      </c>
      <c r="G52" s="41">
        <f>E52</f>
        <v>0</v>
      </c>
      <c r="H52" s="41">
        <f>F52</f>
        <v>0</v>
      </c>
    </row>
    <row r="53" spans="1:8" ht="15.75">
      <c r="A53" s="25"/>
      <c r="B53" s="26"/>
      <c r="C53" s="21"/>
      <c r="D53" s="5"/>
      <c r="E53" s="39"/>
      <c r="F53" s="40"/>
      <c r="G53" s="40"/>
      <c r="H53" s="41"/>
    </row>
    <row r="54" spans="1:8" ht="15.75">
      <c r="A54" s="25"/>
      <c r="B54" s="26"/>
      <c r="C54" s="21"/>
      <c r="D54" s="5" t="s">
        <v>72</v>
      </c>
      <c r="E54" s="39">
        <v>0</v>
      </c>
      <c r="F54" s="40">
        <v>0</v>
      </c>
      <c r="G54" s="41">
        <f>E54</f>
        <v>0</v>
      </c>
      <c r="H54" s="41">
        <f>F54</f>
        <v>0</v>
      </c>
    </row>
    <row r="55" spans="1:8" ht="15.75">
      <c r="A55" s="25"/>
      <c r="B55" s="26"/>
      <c r="C55" s="21"/>
      <c r="D55" s="5" t="s">
        <v>39</v>
      </c>
      <c r="E55" s="39"/>
      <c r="F55" s="40"/>
      <c r="G55" s="40"/>
      <c r="H55" s="41"/>
    </row>
    <row r="56" spans="1:8" ht="15.75">
      <c r="A56" s="25"/>
      <c r="B56" s="26"/>
      <c r="C56" s="21"/>
      <c r="D56" s="5"/>
      <c r="E56" s="39"/>
      <c r="F56" s="40"/>
      <c r="G56" s="40"/>
      <c r="H56" s="41"/>
    </row>
    <row r="57" spans="1:8" ht="15.75">
      <c r="A57" s="25"/>
      <c r="B57" s="26" t="s">
        <v>29</v>
      </c>
      <c r="C57" s="21"/>
      <c r="D57" s="5" t="s">
        <v>31</v>
      </c>
      <c r="E57" s="39">
        <f>SUM(E47:E56)</f>
        <v>-1828</v>
      </c>
      <c r="F57" s="39">
        <f>SUM(F47:F56)</f>
        <v>327</v>
      </c>
      <c r="G57" s="39">
        <f>SUM(G47:G56)</f>
        <v>-1818</v>
      </c>
      <c r="H57" s="39">
        <f>SUM(H47:H56)</f>
        <v>381</v>
      </c>
    </row>
    <row r="58" spans="1:8" ht="15.75">
      <c r="A58" s="25"/>
      <c r="B58" s="26"/>
      <c r="C58" s="21"/>
      <c r="D58" s="5"/>
      <c r="E58" s="39"/>
      <c r="F58" s="40"/>
      <c r="G58" s="40"/>
      <c r="H58" s="41"/>
    </row>
    <row r="59" spans="1:8" ht="15.75">
      <c r="A59" s="25"/>
      <c r="B59" s="26"/>
      <c r="C59" s="21"/>
      <c r="D59" s="5"/>
      <c r="E59" s="40"/>
      <c r="F59" s="40"/>
      <c r="G59" s="40"/>
      <c r="H59" s="41"/>
    </row>
    <row r="60" spans="1:8" ht="15.75">
      <c r="A60" s="25">
        <v>3</v>
      </c>
      <c r="B60" s="26"/>
      <c r="C60" s="21"/>
      <c r="D60" s="5" t="s">
        <v>30</v>
      </c>
      <c r="E60" s="40"/>
      <c r="F60" s="40"/>
      <c r="G60" s="40"/>
      <c r="H60" s="41"/>
    </row>
    <row r="61" spans="1:8" ht="15.75">
      <c r="A61" s="25"/>
      <c r="B61" s="26"/>
      <c r="C61" s="21"/>
      <c r="D61" s="5" t="s">
        <v>74</v>
      </c>
      <c r="E61" s="40"/>
      <c r="F61" s="40"/>
      <c r="G61" s="40"/>
      <c r="H61" s="41"/>
    </row>
    <row r="62" spans="1:8" ht="15.75">
      <c r="A62" s="25"/>
      <c r="B62" s="26"/>
      <c r="C62" s="21"/>
      <c r="D62" s="5"/>
      <c r="E62" s="40"/>
      <c r="F62" s="40"/>
      <c r="G62" s="40"/>
      <c r="H62" s="41"/>
    </row>
    <row r="63" spans="1:8" ht="15.75">
      <c r="A63" s="25"/>
      <c r="B63" s="26"/>
      <c r="C63" s="21"/>
      <c r="D63" s="5" t="s">
        <v>180</v>
      </c>
      <c r="E63" s="60">
        <f>E$57/80784*100</f>
        <v>-2.262824321647851</v>
      </c>
      <c r="F63" s="60">
        <f>F$57/20196*100</f>
        <v>1.6191325014854425</v>
      </c>
      <c r="G63" s="60">
        <f>G$57/80784*100</f>
        <v>-2.250445632798574</v>
      </c>
      <c r="H63" s="60">
        <f>H$57/20196*100</f>
        <v>1.8865121806298277</v>
      </c>
    </row>
    <row r="64" spans="1:8" ht="15.75">
      <c r="A64" s="25"/>
      <c r="B64" s="26"/>
      <c r="C64" s="21"/>
      <c r="D64" s="5" t="s">
        <v>179</v>
      </c>
      <c r="E64" s="60"/>
      <c r="F64" s="60"/>
      <c r="G64" s="71"/>
      <c r="H64" s="60"/>
    </row>
    <row r="65" spans="1:8" ht="15.75">
      <c r="A65" s="25"/>
      <c r="B65" s="26"/>
      <c r="C65" s="21"/>
      <c r="D65" s="5"/>
      <c r="E65" s="60"/>
      <c r="F65" s="60"/>
      <c r="G65" s="71"/>
      <c r="H65" s="60"/>
    </row>
    <row r="66" spans="1:8" ht="15.75">
      <c r="A66" s="25"/>
      <c r="B66" s="26"/>
      <c r="C66" s="21"/>
      <c r="D66" s="5" t="s">
        <v>217</v>
      </c>
      <c r="E66" s="65">
        <v>-2.26</v>
      </c>
      <c r="F66" s="60">
        <f>F$57/20396*100</f>
        <v>1.60325554030202</v>
      </c>
      <c r="G66" s="71">
        <v>-2.25</v>
      </c>
      <c r="H66" s="60">
        <f>H$57/20396*100</f>
        <v>1.8680133359482252</v>
      </c>
    </row>
    <row r="67" spans="1:8" ht="12.75">
      <c r="A67" s="25"/>
      <c r="B67" s="26"/>
      <c r="C67" s="21"/>
      <c r="D67" s="5" t="s">
        <v>181</v>
      </c>
      <c r="E67" s="18"/>
      <c r="F67" s="18"/>
      <c r="G67" s="18"/>
      <c r="H67" s="18"/>
    </row>
    <row r="68" spans="1:8" ht="12.75">
      <c r="A68" s="32"/>
      <c r="B68" s="33"/>
      <c r="C68" s="36"/>
      <c r="D68" s="37"/>
      <c r="E68" s="13"/>
      <c r="F68" s="13"/>
      <c r="G68" s="13"/>
      <c r="H68" s="13"/>
    </row>
    <row r="69" spans="1:8" ht="12.75">
      <c r="A69" s="5"/>
      <c r="B69" s="5"/>
      <c r="C69" s="5"/>
      <c r="D69" s="5"/>
      <c r="E69" s="1"/>
      <c r="F69" s="1"/>
      <c r="G69" s="1"/>
      <c r="H69" s="1"/>
    </row>
    <row r="70" spans="1:8" ht="12.75">
      <c r="A70" s="5" t="s">
        <v>177</v>
      </c>
      <c r="B70" s="5"/>
      <c r="C70" s="5"/>
      <c r="D70" s="5"/>
      <c r="E70" s="1"/>
      <c r="F70" s="1"/>
      <c r="G70" s="1"/>
      <c r="H70" s="1"/>
    </row>
    <row r="71" spans="1:8" ht="12.75">
      <c r="A71" s="5" t="s">
        <v>249</v>
      </c>
      <c r="B71" s="5"/>
      <c r="C71" s="5"/>
      <c r="D71" s="5"/>
      <c r="E71" s="1"/>
      <c r="F71" s="1"/>
      <c r="G71" s="1"/>
      <c r="H71" s="1"/>
    </row>
    <row r="72" spans="1:8" ht="12.75">
      <c r="A72" s="5" t="s">
        <v>250</v>
      </c>
      <c r="B72" s="5"/>
      <c r="C72" s="5"/>
      <c r="D72" s="5"/>
      <c r="E72" s="1"/>
      <c r="F72" s="1"/>
      <c r="G72" s="1"/>
      <c r="H72" s="1"/>
    </row>
    <row r="73" spans="1:8" ht="12.75">
      <c r="A73" s="5"/>
      <c r="B73" s="5"/>
      <c r="C73" s="5"/>
      <c r="D73" s="5"/>
      <c r="E73" s="1"/>
      <c r="F73" s="1"/>
      <c r="G73" s="1"/>
      <c r="H73" s="1"/>
    </row>
    <row r="74" spans="1:8" ht="12.75">
      <c r="A74" s="84"/>
      <c r="B74" s="5"/>
      <c r="C74" s="5"/>
      <c r="D74" s="5"/>
      <c r="E74" s="1"/>
      <c r="F74" s="1"/>
      <c r="G74" s="1"/>
      <c r="H74" s="1"/>
    </row>
    <row r="75" spans="1:8" ht="12.75">
      <c r="A75" s="5"/>
      <c r="B75" s="5"/>
      <c r="C75" s="5"/>
      <c r="D75" s="5"/>
      <c r="E75" s="1"/>
      <c r="F75" s="1"/>
      <c r="G75" s="1"/>
      <c r="H75" s="1"/>
    </row>
    <row r="76" spans="1:8" ht="12.75">
      <c r="A76" s="5"/>
      <c r="B76" s="5"/>
      <c r="C76" s="5"/>
      <c r="D76" s="5"/>
      <c r="E76" s="1"/>
      <c r="F76" s="1"/>
      <c r="G76" s="1"/>
      <c r="H76" s="1"/>
    </row>
    <row r="77" spans="1:8" ht="12.75">
      <c r="A77" s="5"/>
      <c r="B77" s="5"/>
      <c r="C77" s="5"/>
      <c r="D77" s="5"/>
      <c r="E77" s="1"/>
      <c r="F77" s="1"/>
      <c r="G77" s="1" t="s">
        <v>131</v>
      </c>
      <c r="H77" s="1"/>
    </row>
    <row r="78" spans="1:8" ht="12.75">
      <c r="A78" s="5"/>
      <c r="B78" s="5"/>
      <c r="C78" s="5"/>
      <c r="D78" s="5"/>
      <c r="E78" s="1"/>
      <c r="F78" s="1"/>
      <c r="G78" s="1"/>
      <c r="H78" s="1"/>
    </row>
    <row r="79" spans="1:8" ht="12.75">
      <c r="A79" s="5"/>
      <c r="B79" s="5"/>
      <c r="C79" s="5"/>
      <c r="D79" s="5"/>
      <c r="E79" s="1"/>
      <c r="F79" s="1"/>
      <c r="G79" s="1"/>
      <c r="H79" s="1"/>
    </row>
    <row r="80" spans="1:8" ht="12.75">
      <c r="A80" s="5"/>
      <c r="B80" s="5"/>
      <c r="C80" s="5"/>
      <c r="D80" s="5"/>
      <c r="E80" s="1"/>
      <c r="F80" s="1"/>
      <c r="G80" s="1"/>
      <c r="H80" s="1"/>
    </row>
    <row r="81" spans="1:8" ht="12.75">
      <c r="A81" s="5"/>
      <c r="B81" s="5"/>
      <c r="C81" s="5"/>
      <c r="D81" s="5"/>
      <c r="E81" s="1"/>
      <c r="F81" s="1"/>
      <c r="G81" s="1"/>
      <c r="H81" s="1"/>
    </row>
    <row r="82" spans="1:8" ht="12.75">
      <c r="A82" s="5"/>
      <c r="B82" s="5"/>
      <c r="C82" s="5"/>
      <c r="D82" s="5"/>
      <c r="E82" s="1"/>
      <c r="F82" s="1"/>
      <c r="G82" s="1"/>
      <c r="H82" s="1"/>
    </row>
    <row r="137" ht="12.75">
      <c r="E137" t="s">
        <v>131</v>
      </c>
    </row>
  </sheetData>
  <mergeCells count="4">
    <mergeCell ref="A1:H1"/>
    <mergeCell ref="A2:H2"/>
    <mergeCell ref="A4:H4"/>
    <mergeCell ref="A5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7"/>
  <sheetViews>
    <sheetView workbookViewId="0" topLeftCell="A47">
      <selection activeCell="E137" sqref="E137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35.7109375" style="0" customWidth="1"/>
    <col min="4" max="5" width="20.7109375" style="0" customWidth="1"/>
  </cols>
  <sheetData>
    <row r="2" spans="1:7" ht="12.75">
      <c r="A2" s="5" t="s">
        <v>75</v>
      </c>
      <c r="B2" s="5"/>
      <c r="C2" s="5" t="s">
        <v>76</v>
      </c>
      <c r="D2" s="5"/>
      <c r="E2" s="5"/>
      <c r="F2" s="5"/>
      <c r="G2" s="5"/>
    </row>
    <row r="3" spans="1:7" ht="12.75">
      <c r="A3" s="27"/>
      <c r="B3" s="22"/>
      <c r="C3" s="22"/>
      <c r="D3" s="12" t="s">
        <v>77</v>
      </c>
      <c r="E3" s="12" t="s">
        <v>78</v>
      </c>
      <c r="F3" s="5"/>
      <c r="G3" s="5"/>
    </row>
    <row r="4" spans="1:7" ht="12.75">
      <c r="A4" s="25" t="s">
        <v>170</v>
      </c>
      <c r="B4" s="26"/>
      <c r="C4" s="26"/>
      <c r="D4" s="18" t="s">
        <v>79</v>
      </c>
      <c r="E4" s="18" t="s">
        <v>80</v>
      </c>
      <c r="F4" s="5"/>
      <c r="G4" s="5"/>
    </row>
    <row r="5" spans="1:7" ht="12.75">
      <c r="A5" s="25"/>
      <c r="B5" s="26"/>
      <c r="C5" s="26"/>
      <c r="D5" s="52">
        <v>37437</v>
      </c>
      <c r="E5" s="52">
        <v>37256</v>
      </c>
      <c r="F5" s="5"/>
      <c r="G5" s="5"/>
    </row>
    <row r="6" spans="1:7" ht="12.75">
      <c r="A6" s="32"/>
      <c r="B6" s="33"/>
      <c r="C6" s="33"/>
      <c r="D6" s="13" t="s">
        <v>81</v>
      </c>
      <c r="E6" s="13" t="s">
        <v>81</v>
      </c>
      <c r="F6" s="5"/>
      <c r="G6" s="5"/>
    </row>
    <row r="7" spans="1:5" ht="12.75">
      <c r="A7" s="17"/>
      <c r="B7" s="19"/>
      <c r="C7" s="20"/>
      <c r="D7" s="56"/>
      <c r="E7" s="56"/>
    </row>
    <row r="8" spans="1:6" ht="12.75">
      <c r="A8" s="25">
        <v>1</v>
      </c>
      <c r="B8" s="26" t="s">
        <v>32</v>
      </c>
      <c r="C8" s="53"/>
      <c r="D8" s="34">
        <v>17828</v>
      </c>
      <c r="E8" s="34">
        <v>18694</v>
      </c>
      <c r="F8" s="5"/>
    </row>
    <row r="9" spans="1:6" ht="12.75">
      <c r="A9" s="25"/>
      <c r="B9" s="26"/>
      <c r="C9" s="53"/>
      <c r="D9" s="34"/>
      <c r="E9" s="34"/>
      <c r="F9" s="5"/>
    </row>
    <row r="10" spans="1:6" ht="12.75">
      <c r="A10" s="25">
        <v>2</v>
      </c>
      <c r="B10" s="26" t="s">
        <v>33</v>
      </c>
      <c r="C10" s="53"/>
      <c r="D10" s="34">
        <v>0</v>
      </c>
      <c r="E10" s="34">
        <v>0</v>
      </c>
      <c r="F10" s="5"/>
    </row>
    <row r="11" spans="1:6" ht="12.75">
      <c r="A11" s="25"/>
      <c r="B11" s="26"/>
      <c r="C11" s="53"/>
      <c r="D11" s="34"/>
      <c r="E11" s="34"/>
      <c r="F11" s="5"/>
    </row>
    <row r="12" spans="1:6" ht="12.75">
      <c r="A12" s="25">
        <v>3</v>
      </c>
      <c r="B12" s="26" t="s">
        <v>82</v>
      </c>
      <c r="C12" s="53"/>
      <c r="D12" s="34">
        <v>0</v>
      </c>
      <c r="E12" s="34">
        <v>0</v>
      </c>
      <c r="F12" s="5"/>
    </row>
    <row r="13" spans="1:6" ht="12.75">
      <c r="A13" s="25"/>
      <c r="B13" s="26"/>
      <c r="C13" s="53"/>
      <c r="D13" s="34"/>
      <c r="E13" s="34"/>
      <c r="F13" s="5"/>
    </row>
    <row r="14" spans="1:6" ht="12.75">
      <c r="A14" s="25">
        <v>4</v>
      </c>
      <c r="B14" s="26" t="s">
        <v>83</v>
      </c>
      <c r="C14" s="53"/>
      <c r="D14" s="34">
        <v>0</v>
      </c>
      <c r="E14" s="34">
        <v>0</v>
      </c>
      <c r="F14" s="5"/>
    </row>
    <row r="15" spans="1:6" ht="12.75">
      <c r="A15" s="25"/>
      <c r="B15" s="26"/>
      <c r="C15" s="53"/>
      <c r="D15" s="34"/>
      <c r="E15" s="34"/>
      <c r="F15" s="5"/>
    </row>
    <row r="16" spans="1:6" ht="12.75">
      <c r="A16" s="25">
        <v>5</v>
      </c>
      <c r="B16" s="26" t="s">
        <v>7</v>
      </c>
      <c r="C16" s="53"/>
      <c r="D16" s="34">
        <v>352</v>
      </c>
      <c r="E16" s="34">
        <v>384</v>
      </c>
      <c r="F16" s="5"/>
    </row>
    <row r="17" spans="1:5" ht="12.75">
      <c r="A17" s="25"/>
      <c r="B17" s="26"/>
      <c r="C17" s="53"/>
      <c r="D17" s="34"/>
      <c r="E17" s="34"/>
    </row>
    <row r="18" spans="1:5" ht="12.75">
      <c r="A18" s="25">
        <v>6</v>
      </c>
      <c r="B18" s="26" t="s">
        <v>84</v>
      </c>
      <c r="C18" s="53"/>
      <c r="D18" s="34">
        <v>429</v>
      </c>
      <c r="E18" s="34">
        <v>411</v>
      </c>
    </row>
    <row r="19" spans="1:5" ht="12.75">
      <c r="A19" s="25"/>
      <c r="B19" s="26"/>
      <c r="C19" s="53"/>
      <c r="D19" s="34"/>
      <c r="E19" s="34"/>
    </row>
    <row r="20" spans="1:5" ht="12.75">
      <c r="A20" s="25">
        <v>7</v>
      </c>
      <c r="B20" s="26" t="s">
        <v>34</v>
      </c>
      <c r="C20" s="53"/>
      <c r="D20" s="34">
        <v>0</v>
      </c>
      <c r="E20" s="34">
        <v>0</v>
      </c>
    </row>
    <row r="21" spans="1:5" ht="12.75">
      <c r="A21" s="25"/>
      <c r="B21" s="26"/>
      <c r="C21" s="53"/>
      <c r="D21" s="34"/>
      <c r="E21" s="34"/>
    </row>
    <row r="22" spans="1:6" ht="12.75">
      <c r="A22" s="25">
        <v>8</v>
      </c>
      <c r="B22" s="26" t="s">
        <v>85</v>
      </c>
      <c r="C22" s="53"/>
      <c r="D22" s="34">
        <f>SUM(D24:D28)</f>
        <v>170507</v>
      </c>
      <c r="E22" s="34">
        <f>SUM(E24:E28)</f>
        <v>43464</v>
      </c>
      <c r="F22" s="23"/>
    </row>
    <row r="23" spans="1:5" ht="12.75">
      <c r="A23" s="25"/>
      <c r="B23" s="26"/>
      <c r="C23" s="53"/>
      <c r="D23" s="34"/>
      <c r="E23" s="34"/>
    </row>
    <row r="24" spans="1:5" ht="12.75">
      <c r="A24" s="25"/>
      <c r="C24" s="26" t="s">
        <v>35</v>
      </c>
      <c r="D24" s="38">
        <v>14321</v>
      </c>
      <c r="E24" s="38">
        <v>13923</v>
      </c>
    </row>
    <row r="25" spans="1:5" ht="12.75">
      <c r="A25" s="25"/>
      <c r="C25" s="26" t="s">
        <v>9</v>
      </c>
      <c r="D25" s="38">
        <v>16391</v>
      </c>
      <c r="E25" s="38">
        <v>11616</v>
      </c>
    </row>
    <row r="26" spans="1:5" ht="12.75">
      <c r="A26" s="25"/>
      <c r="C26" s="26" t="s">
        <v>86</v>
      </c>
      <c r="D26" s="38">
        <v>4</v>
      </c>
      <c r="E26" s="38">
        <v>8</v>
      </c>
    </row>
    <row r="27" spans="1:5" ht="12.75">
      <c r="A27" s="25"/>
      <c r="C27" s="26" t="s">
        <v>87</v>
      </c>
      <c r="D27" s="38">
        <v>137822</v>
      </c>
      <c r="E27" s="38">
        <v>16864</v>
      </c>
    </row>
    <row r="28" spans="1:5" ht="12.75">
      <c r="A28" s="25"/>
      <c r="C28" s="26" t="s">
        <v>5</v>
      </c>
      <c r="D28" s="38">
        <v>1969</v>
      </c>
      <c r="E28" s="38">
        <v>1053</v>
      </c>
    </row>
    <row r="29" spans="1:5" ht="12.75">
      <c r="A29" s="25"/>
      <c r="B29" s="26"/>
      <c r="C29" s="53"/>
      <c r="D29" s="34"/>
      <c r="E29" s="34"/>
    </row>
    <row r="30" spans="1:5" ht="12.75">
      <c r="A30" s="25">
        <v>9</v>
      </c>
      <c r="B30" s="26" t="s">
        <v>14</v>
      </c>
      <c r="C30" s="53"/>
      <c r="D30" s="34">
        <f>SUM(D32:D36)</f>
        <v>21846</v>
      </c>
      <c r="E30" s="34">
        <f>SUM(E32:E36)</f>
        <v>12079</v>
      </c>
    </row>
    <row r="31" spans="1:5" ht="12.75">
      <c r="A31" s="25"/>
      <c r="B31" s="26"/>
      <c r="C31" s="53"/>
      <c r="D31" s="34"/>
      <c r="E31" s="34"/>
    </row>
    <row r="32" spans="1:5" ht="12.75">
      <c r="A32" s="25"/>
      <c r="C32" s="26" t="s">
        <v>10</v>
      </c>
      <c r="D32" s="38">
        <v>13020</v>
      </c>
      <c r="E32" s="38">
        <v>4962</v>
      </c>
    </row>
    <row r="33" spans="1:5" ht="12.75">
      <c r="A33" s="25"/>
      <c r="C33" s="26" t="s">
        <v>11</v>
      </c>
      <c r="D33" s="38">
        <v>7449</v>
      </c>
      <c r="E33" s="38">
        <v>5651</v>
      </c>
    </row>
    <row r="34" spans="1:5" ht="12.75">
      <c r="A34" s="25"/>
      <c r="C34" s="26" t="s">
        <v>88</v>
      </c>
      <c r="D34" s="38"/>
      <c r="E34" s="38">
        <v>0</v>
      </c>
    </row>
    <row r="35" spans="1:5" ht="12.75">
      <c r="A35" s="25"/>
      <c r="C35" s="26" t="s">
        <v>89</v>
      </c>
      <c r="D35" s="38">
        <v>505</v>
      </c>
      <c r="E35" s="38">
        <v>594</v>
      </c>
    </row>
    <row r="36" spans="1:5" ht="12.75">
      <c r="A36" s="25"/>
      <c r="C36" s="26" t="s">
        <v>90</v>
      </c>
      <c r="D36" s="38">
        <v>872</v>
      </c>
      <c r="E36" s="38">
        <v>872</v>
      </c>
    </row>
    <row r="37" spans="1:5" ht="12.75">
      <c r="A37" s="25"/>
      <c r="B37" s="26"/>
      <c r="C37" s="53"/>
      <c r="D37" s="34"/>
      <c r="E37" s="34"/>
    </row>
    <row r="38" spans="1:5" ht="12.75">
      <c r="A38" s="25">
        <v>10</v>
      </c>
      <c r="B38" s="26" t="s">
        <v>91</v>
      </c>
      <c r="C38" s="53"/>
      <c r="D38" s="34">
        <f>D22-D30</f>
        <v>148661</v>
      </c>
      <c r="E38" s="34">
        <f>E22-E30</f>
        <v>31385</v>
      </c>
    </row>
    <row r="39" spans="1:5" ht="12.75">
      <c r="A39" s="25"/>
      <c r="B39" s="26"/>
      <c r="C39" s="53"/>
      <c r="D39" s="34"/>
      <c r="E39" s="34"/>
    </row>
    <row r="40" spans="1:5" ht="12.75">
      <c r="A40" s="25"/>
      <c r="B40" s="26"/>
      <c r="C40" s="53"/>
      <c r="D40" s="35">
        <f>SUM(D8:D20)+D38</f>
        <v>167270</v>
      </c>
      <c r="E40" s="35">
        <f>SUM(E8:E20)+E38</f>
        <v>50874</v>
      </c>
    </row>
    <row r="41" spans="1:5" ht="12.75">
      <c r="A41" s="25"/>
      <c r="B41" s="26"/>
      <c r="C41" s="53"/>
      <c r="D41" s="34"/>
      <c r="E41" s="34"/>
    </row>
    <row r="42" spans="1:5" ht="12.75">
      <c r="A42" s="25">
        <v>11</v>
      </c>
      <c r="B42" s="26" t="s">
        <v>92</v>
      </c>
      <c r="C42" s="53"/>
      <c r="D42" s="34"/>
      <c r="E42" s="34"/>
    </row>
    <row r="43" spans="1:5" ht="12.75">
      <c r="A43" s="25"/>
      <c r="B43" s="26"/>
      <c r="C43" s="53"/>
      <c r="D43" s="34"/>
      <c r="E43" s="34"/>
    </row>
    <row r="44" spans="1:5" ht="12.75">
      <c r="A44" s="25"/>
      <c r="B44" s="26" t="s">
        <v>93</v>
      </c>
      <c r="C44" s="53"/>
      <c r="D44" s="34">
        <v>80784</v>
      </c>
      <c r="E44" s="34">
        <v>20196</v>
      </c>
    </row>
    <row r="45" spans="1:5" ht="12.75">
      <c r="A45" s="25"/>
      <c r="B45" s="26"/>
      <c r="C45" s="53"/>
      <c r="D45" s="34"/>
      <c r="E45" s="34"/>
    </row>
    <row r="46" spans="1:5" ht="12.75">
      <c r="A46" s="25"/>
      <c r="B46" s="26" t="s">
        <v>8</v>
      </c>
      <c r="C46" s="53"/>
      <c r="D46" s="34">
        <f>SUM(D48:D53)</f>
        <v>45801</v>
      </c>
      <c r="E46" s="34">
        <f>SUM(E48:E53)</f>
        <v>30138</v>
      </c>
    </row>
    <row r="47" spans="1:5" ht="12.75">
      <c r="A47" s="25"/>
      <c r="B47" s="26"/>
      <c r="C47" s="53"/>
      <c r="D47" s="34"/>
      <c r="E47" s="34"/>
    </row>
    <row r="48" spans="1:5" ht="12.75">
      <c r="A48" s="25"/>
      <c r="C48" s="26" t="s">
        <v>94</v>
      </c>
      <c r="D48" s="38">
        <v>38657</v>
      </c>
      <c r="E48" s="38">
        <v>21176</v>
      </c>
    </row>
    <row r="49" spans="1:5" ht="12.75">
      <c r="A49" s="25"/>
      <c r="C49" s="26" t="s">
        <v>95</v>
      </c>
      <c r="D49" s="38">
        <v>5162</v>
      </c>
      <c r="E49" s="38">
        <v>5162</v>
      </c>
    </row>
    <row r="50" spans="1:5" ht="12.75">
      <c r="A50" s="25"/>
      <c r="C50" s="26" t="s">
        <v>96</v>
      </c>
      <c r="D50" s="38">
        <v>0</v>
      </c>
      <c r="E50" s="38">
        <v>0</v>
      </c>
    </row>
    <row r="51" spans="1:5" ht="12.75">
      <c r="A51" s="25"/>
      <c r="C51" s="26" t="s">
        <v>97</v>
      </c>
      <c r="D51" s="38">
        <v>0</v>
      </c>
      <c r="E51" s="38">
        <v>0</v>
      </c>
    </row>
    <row r="52" spans="1:5" ht="12.75">
      <c r="A52" s="25"/>
      <c r="C52" s="26" t="s">
        <v>98</v>
      </c>
      <c r="D52" s="38">
        <v>1982</v>
      </c>
      <c r="E52" s="38">
        <v>3800</v>
      </c>
    </row>
    <row r="53" spans="1:5" ht="12.75">
      <c r="A53" s="25"/>
      <c r="C53" s="26" t="s">
        <v>12</v>
      </c>
      <c r="D53" s="38">
        <v>0</v>
      </c>
      <c r="E53" s="38">
        <v>0</v>
      </c>
    </row>
    <row r="54" spans="1:5" ht="12.75">
      <c r="A54" s="25"/>
      <c r="B54" s="26"/>
      <c r="C54" s="53"/>
      <c r="D54" s="34"/>
      <c r="E54" s="34"/>
    </row>
    <row r="55" spans="1:5" ht="12.75">
      <c r="A55" s="25">
        <v>12</v>
      </c>
      <c r="B55" s="26" t="s">
        <v>99</v>
      </c>
      <c r="C55" s="53"/>
      <c r="D55" s="34">
        <v>0</v>
      </c>
      <c r="E55" s="34">
        <v>0</v>
      </c>
    </row>
    <row r="56" spans="1:5" ht="12.75">
      <c r="A56" s="25"/>
      <c r="B56" s="26"/>
      <c r="C56" s="53"/>
      <c r="D56" s="34"/>
      <c r="E56" s="34"/>
    </row>
    <row r="57" spans="1:5" ht="12.75">
      <c r="A57" s="25">
        <v>13</v>
      </c>
      <c r="B57" s="26" t="s">
        <v>100</v>
      </c>
      <c r="C57" s="53"/>
      <c r="D57" s="34">
        <v>40392</v>
      </c>
      <c r="E57" s="34">
        <v>0</v>
      </c>
    </row>
    <row r="58" spans="1:5" ht="12.75">
      <c r="A58" s="25"/>
      <c r="B58" s="26"/>
      <c r="C58" s="53"/>
      <c r="D58" s="34"/>
      <c r="E58" s="34"/>
    </row>
    <row r="59" spans="1:5" ht="12.75">
      <c r="A59" s="25">
        <v>14</v>
      </c>
      <c r="B59" s="26" t="s">
        <v>101</v>
      </c>
      <c r="C59" s="53"/>
      <c r="D59" s="34">
        <v>293</v>
      </c>
      <c r="E59" s="34">
        <v>540</v>
      </c>
    </row>
    <row r="60" spans="1:5" ht="12.75">
      <c r="A60" s="25"/>
      <c r="B60" s="26"/>
      <c r="C60" s="53"/>
      <c r="D60" s="34"/>
      <c r="E60" s="34"/>
    </row>
    <row r="61" spans="1:5" ht="12.75">
      <c r="A61" s="25">
        <v>15</v>
      </c>
      <c r="B61" s="26" t="s">
        <v>6</v>
      </c>
      <c r="C61" s="53"/>
      <c r="D61" s="34">
        <v>0</v>
      </c>
      <c r="E61" s="34">
        <v>0</v>
      </c>
    </row>
    <row r="62" spans="1:5" ht="12.75">
      <c r="A62" s="25"/>
      <c r="B62" s="26"/>
      <c r="C62" s="53"/>
      <c r="D62" s="34"/>
      <c r="E62" s="34"/>
    </row>
    <row r="63" spans="1:7" ht="12.75">
      <c r="A63" s="25"/>
      <c r="B63" s="26"/>
      <c r="C63" s="53"/>
      <c r="D63" s="35">
        <f>SUM(D44:D46)+SUM(D55:D62)</f>
        <v>167270</v>
      </c>
      <c r="E63" s="35">
        <f>SUM(E44:E46)+SUM(E55:E62)</f>
        <v>50874</v>
      </c>
      <c r="G63" s="72"/>
    </row>
    <row r="64" spans="1:7" ht="12.75">
      <c r="A64" s="25"/>
      <c r="B64" s="26"/>
      <c r="C64" s="53"/>
      <c r="D64" s="18"/>
      <c r="E64" s="18"/>
      <c r="G64" s="72"/>
    </row>
    <row r="65" spans="1:7" ht="12.75">
      <c r="A65" s="25">
        <v>16</v>
      </c>
      <c r="B65" s="21" t="s">
        <v>126</v>
      </c>
      <c r="D65" s="49">
        <f>(D40-D16-D18-D59-D57)/D44</f>
        <v>1.5572885719944543</v>
      </c>
      <c r="E65" s="49">
        <f>(E40-E16-E18-E59)/E44</f>
        <v>2.45291146761735</v>
      </c>
      <c r="G65" s="72"/>
    </row>
    <row r="66" spans="1:7" ht="12.75">
      <c r="A66" s="15"/>
      <c r="B66" s="28"/>
      <c r="C66" s="16"/>
      <c r="D66" s="3"/>
      <c r="E66" s="3"/>
      <c r="G66" s="72"/>
    </row>
    <row r="72" spans="4:5" ht="12.75">
      <c r="D72" s="23"/>
      <c r="E72" s="23"/>
    </row>
    <row r="137" ht="12.75">
      <c r="E137" t="s">
        <v>131</v>
      </c>
    </row>
  </sheetData>
  <printOptions horizontalCentered="1"/>
  <pageMargins left="0.3937007874015748" right="0.3937007874015748" top="0.3937007874015748" bottom="0.3937007874015748" header="0.3937007874015748" footer="0.4330708661417323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9"/>
  <sheetViews>
    <sheetView tabSelected="1" workbookViewId="0" topLeftCell="A202">
      <selection activeCell="B220" sqref="B220"/>
    </sheetView>
  </sheetViews>
  <sheetFormatPr defaultColWidth="9.140625" defaultRowHeight="12.75"/>
  <cols>
    <col min="1" max="1" width="4.7109375" style="0" customWidth="1"/>
    <col min="2" max="3" width="10.7109375" style="0" customWidth="1"/>
    <col min="5" max="5" width="13.28125" style="0" customWidth="1"/>
    <col min="6" max="6" width="12.00390625" style="0" customWidth="1"/>
    <col min="7" max="7" width="13.8515625" style="0" customWidth="1"/>
    <col min="8" max="8" width="13.7109375" style="0" customWidth="1"/>
    <col min="9" max="9" width="7.140625" style="0" customWidth="1"/>
  </cols>
  <sheetData>
    <row r="1" spans="7:8" ht="15.75">
      <c r="G1" s="42" t="s">
        <v>1</v>
      </c>
      <c r="H1" s="5"/>
    </row>
    <row r="2" ht="12.75">
      <c r="A2" s="5" t="s">
        <v>17</v>
      </c>
    </row>
    <row r="4" spans="1:2" ht="12.75">
      <c r="A4" s="7">
        <v>1</v>
      </c>
      <c r="B4" s="5" t="s">
        <v>104</v>
      </c>
    </row>
    <row r="5" ht="12.75">
      <c r="A5" s="7"/>
    </row>
    <row r="6" spans="1:2" ht="12.75">
      <c r="A6" s="7"/>
      <c r="B6" t="s">
        <v>167</v>
      </c>
    </row>
    <row r="7" spans="1:2" ht="12.75">
      <c r="A7" s="7"/>
      <c r="B7" t="s">
        <v>172</v>
      </c>
    </row>
    <row r="8" spans="1:2" ht="12.75">
      <c r="A8" s="7"/>
      <c r="B8" t="s">
        <v>168</v>
      </c>
    </row>
    <row r="9" ht="12.75">
      <c r="A9" s="7"/>
    </row>
    <row r="10" ht="18" customHeight="1">
      <c r="A10" s="7"/>
    </row>
    <row r="11" spans="1:2" ht="12.75">
      <c r="A11" s="7">
        <v>2</v>
      </c>
      <c r="B11" s="5" t="s">
        <v>136</v>
      </c>
    </row>
    <row r="12" spans="1:8" ht="12.75">
      <c r="A12" s="7"/>
      <c r="E12" s="90"/>
      <c r="F12" s="90"/>
      <c r="G12" s="6"/>
      <c r="H12" s="6"/>
    </row>
    <row r="13" spans="1:8" ht="12.75">
      <c r="A13" s="7"/>
      <c r="B13" t="s">
        <v>135</v>
      </c>
      <c r="E13" s="50"/>
      <c r="F13" s="50"/>
      <c r="G13" s="6"/>
      <c r="H13" s="6"/>
    </row>
    <row r="14" spans="1:8" ht="18" customHeight="1">
      <c r="A14" s="7"/>
      <c r="E14" s="50"/>
      <c r="F14" s="50"/>
      <c r="G14" s="6"/>
      <c r="H14" s="6"/>
    </row>
    <row r="15" spans="1:2" ht="12.75">
      <c r="A15" s="7">
        <v>3</v>
      </c>
      <c r="B15" s="5" t="s">
        <v>133</v>
      </c>
    </row>
    <row r="16" ht="12.75">
      <c r="A16" s="7"/>
    </row>
    <row r="17" spans="1:2" ht="12.75">
      <c r="A17" s="7"/>
      <c r="B17" t="s">
        <v>134</v>
      </c>
    </row>
    <row r="18" ht="18" customHeight="1">
      <c r="A18" s="7"/>
    </row>
    <row r="19" spans="1:2" ht="12.75">
      <c r="A19" s="7">
        <v>4</v>
      </c>
      <c r="B19" s="5" t="s">
        <v>4</v>
      </c>
    </row>
    <row r="20" spans="1:2" ht="12.75">
      <c r="A20" s="7"/>
      <c r="B20" s="5"/>
    </row>
    <row r="21" spans="1:8" ht="12.75">
      <c r="A21" s="7"/>
      <c r="B21" s="5"/>
      <c r="E21" s="88" t="s">
        <v>165</v>
      </c>
      <c r="F21" s="88"/>
      <c r="G21" s="88" t="s">
        <v>166</v>
      </c>
      <c r="H21" s="88"/>
    </row>
    <row r="22" spans="1:8" ht="12.75">
      <c r="A22" s="7"/>
      <c r="E22" s="61" t="s">
        <v>15</v>
      </c>
      <c r="F22" s="1" t="s">
        <v>161</v>
      </c>
      <c r="G22" s="1" t="s">
        <v>45</v>
      </c>
      <c r="H22" s="1" t="s">
        <v>163</v>
      </c>
    </row>
    <row r="23" spans="1:8" ht="12.75">
      <c r="A23" s="7"/>
      <c r="E23" s="61" t="s">
        <v>47</v>
      </c>
      <c r="F23" s="1" t="s">
        <v>162</v>
      </c>
      <c r="G23" s="1" t="s">
        <v>122</v>
      </c>
      <c r="H23" s="1" t="s">
        <v>164</v>
      </c>
    </row>
    <row r="24" spans="1:8" ht="12.75">
      <c r="A24" s="7"/>
      <c r="E24" s="61" t="s">
        <v>51</v>
      </c>
      <c r="F24" s="61" t="s">
        <v>51</v>
      </c>
      <c r="G24" s="61" t="s">
        <v>51</v>
      </c>
      <c r="H24" s="61" t="s">
        <v>51</v>
      </c>
    </row>
    <row r="25" spans="1:7" ht="12.75">
      <c r="A25" s="7"/>
      <c r="G25" s="1"/>
    </row>
    <row r="26" spans="1:8" ht="12.75">
      <c r="A26" s="7"/>
      <c r="B26" t="s">
        <v>106</v>
      </c>
      <c r="E26" s="6">
        <v>72</v>
      </c>
      <c r="F26" s="6">
        <v>108</v>
      </c>
      <c r="G26" s="6">
        <v>75</v>
      </c>
      <c r="H26" s="6">
        <v>169</v>
      </c>
    </row>
    <row r="27" spans="1:8" ht="12.75">
      <c r="A27" s="7"/>
      <c r="E27" s="6"/>
      <c r="F27" s="6"/>
      <c r="G27" s="6"/>
      <c r="H27" s="6"/>
    </row>
    <row r="28" spans="1:8" ht="12.75">
      <c r="A28" s="7"/>
      <c r="B28" t="s">
        <v>107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7"/>
      <c r="E29" s="6"/>
      <c r="F29" s="6"/>
      <c r="G29" s="6"/>
      <c r="H29" s="6"/>
    </row>
    <row r="30" spans="1:8" ht="13.5" thickBot="1">
      <c r="A30" s="7"/>
      <c r="E30" s="62">
        <f>SUM(E25:E29)</f>
        <v>72</v>
      </c>
      <c r="F30" s="62">
        <f>SUM(F25:F29)</f>
        <v>108</v>
      </c>
      <c r="G30" s="62">
        <f>SUM(G25:G29)</f>
        <v>75</v>
      </c>
      <c r="H30" s="62">
        <f>SUM(H25:H29)</f>
        <v>169</v>
      </c>
    </row>
    <row r="31" spans="1:8" ht="13.5" thickTop="1">
      <c r="A31" s="7"/>
      <c r="H31" s="48"/>
    </row>
    <row r="32" spans="1:8" ht="12.75">
      <c r="A32" s="7"/>
      <c r="B32" t="s">
        <v>229</v>
      </c>
      <c r="H32" s="48"/>
    </row>
    <row r="33" spans="1:8" ht="18" customHeight="1">
      <c r="A33" s="7"/>
      <c r="G33" s="48"/>
      <c r="H33" s="48"/>
    </row>
    <row r="34" spans="1:2" ht="12.75">
      <c r="A34" s="7">
        <v>5</v>
      </c>
      <c r="B34" s="5" t="s">
        <v>132</v>
      </c>
    </row>
    <row r="35" ht="12.75">
      <c r="A35" s="7"/>
    </row>
    <row r="36" spans="1:2" ht="12.75">
      <c r="A36" s="7"/>
      <c r="B36" t="s">
        <v>127</v>
      </c>
    </row>
    <row r="37" spans="1:2" ht="12.75">
      <c r="A37" s="7"/>
      <c r="B37" t="s">
        <v>128</v>
      </c>
    </row>
    <row r="38" ht="18" customHeight="1">
      <c r="A38" s="7"/>
    </row>
    <row r="39" spans="1:2" ht="12.75">
      <c r="A39" s="7">
        <v>6</v>
      </c>
      <c r="B39" s="5" t="s">
        <v>137</v>
      </c>
    </row>
    <row r="40" spans="1:2" ht="12.75">
      <c r="A40" s="7"/>
      <c r="B40" s="54" t="s">
        <v>138</v>
      </c>
    </row>
    <row r="41" spans="1:8" ht="12.75">
      <c r="A41" s="43" t="s">
        <v>108</v>
      </c>
      <c r="B41" s="17"/>
      <c r="C41" s="19"/>
      <c r="D41" s="19"/>
      <c r="E41" s="19"/>
      <c r="F41" s="19"/>
      <c r="G41" s="12" t="s">
        <v>15</v>
      </c>
      <c r="H41" s="12" t="s">
        <v>45</v>
      </c>
    </row>
    <row r="42" spans="1:8" ht="12.75">
      <c r="A42" s="43"/>
      <c r="B42" s="14"/>
      <c r="C42" s="4"/>
      <c r="D42" s="4"/>
      <c r="E42" s="4"/>
      <c r="F42" s="4"/>
      <c r="G42" s="18" t="s">
        <v>47</v>
      </c>
      <c r="H42" s="18" t="s">
        <v>122</v>
      </c>
    </row>
    <row r="43" spans="1:8" ht="12.75">
      <c r="A43" s="43"/>
      <c r="B43" s="15"/>
      <c r="C43" s="28"/>
      <c r="D43" s="28"/>
      <c r="E43" s="28"/>
      <c r="F43" s="28"/>
      <c r="G43" s="13" t="s">
        <v>51</v>
      </c>
      <c r="H43" s="13" t="s">
        <v>51</v>
      </c>
    </row>
    <row r="44" spans="1:8" ht="12.75">
      <c r="A44" s="43"/>
      <c r="B44" s="45" t="s">
        <v>109</v>
      </c>
      <c r="C44" s="24"/>
      <c r="D44" s="24"/>
      <c r="E44" s="24"/>
      <c r="F44" s="24"/>
      <c r="G44" s="46">
        <v>0</v>
      </c>
      <c r="H44" s="46">
        <v>0</v>
      </c>
    </row>
    <row r="45" spans="1:8" ht="12.75">
      <c r="A45" s="43"/>
      <c r="B45" s="45" t="s">
        <v>110</v>
      </c>
      <c r="C45" s="24"/>
      <c r="D45" s="24"/>
      <c r="E45" s="24"/>
      <c r="F45" s="24"/>
      <c r="G45" s="46">
        <v>0</v>
      </c>
      <c r="H45" s="47">
        <v>4</v>
      </c>
    </row>
    <row r="46" spans="1:8" ht="12.75">
      <c r="A46" s="43"/>
      <c r="B46" s="45" t="s">
        <v>111</v>
      </c>
      <c r="C46" s="24"/>
      <c r="D46" s="24"/>
      <c r="E46" s="24"/>
      <c r="F46" s="24"/>
      <c r="G46" s="46">
        <v>0</v>
      </c>
      <c r="H46" s="47">
        <v>3</v>
      </c>
    </row>
    <row r="47" ht="12.75">
      <c r="A47" s="43"/>
    </row>
    <row r="48" ht="12.75">
      <c r="A48" s="43"/>
    </row>
    <row r="49" spans="1:8" ht="12.75">
      <c r="A49" s="43" t="s">
        <v>112</v>
      </c>
      <c r="B49" s="8"/>
      <c r="C49" s="9"/>
      <c r="D49" s="9"/>
      <c r="E49" s="9"/>
      <c r="F49" s="9"/>
      <c r="G49" s="9"/>
      <c r="H49" s="55">
        <v>37437</v>
      </c>
    </row>
    <row r="50" spans="1:8" ht="12.75">
      <c r="A50" s="43"/>
      <c r="B50" s="10"/>
      <c r="C50" s="11"/>
      <c r="D50" s="11"/>
      <c r="E50" s="11"/>
      <c r="F50" s="11"/>
      <c r="G50" s="11"/>
      <c r="H50" s="13" t="s">
        <v>51</v>
      </c>
    </row>
    <row r="51" spans="1:8" ht="12.75">
      <c r="A51" s="43"/>
      <c r="B51" s="45" t="s">
        <v>139</v>
      </c>
      <c r="C51" s="24"/>
      <c r="D51" s="24"/>
      <c r="E51" s="24"/>
      <c r="F51" s="24"/>
      <c r="G51" s="24"/>
      <c r="H51" s="46">
        <v>5</v>
      </c>
    </row>
    <row r="52" spans="1:8" ht="12.75">
      <c r="A52" s="43"/>
      <c r="B52" s="45" t="s">
        <v>140</v>
      </c>
      <c r="C52" s="24"/>
      <c r="D52" s="24"/>
      <c r="E52" s="24"/>
      <c r="F52" s="24"/>
      <c r="G52" s="24"/>
      <c r="H52" s="46">
        <v>4</v>
      </c>
    </row>
    <row r="53" spans="1:8" ht="12.75">
      <c r="A53" s="43"/>
      <c r="B53" s="45" t="s">
        <v>141</v>
      </c>
      <c r="C53" s="24"/>
      <c r="D53" s="24"/>
      <c r="E53" s="24"/>
      <c r="F53" s="24"/>
      <c r="G53" s="24"/>
      <c r="H53" s="46">
        <v>4</v>
      </c>
    </row>
    <row r="54" spans="1:8" ht="18" customHeight="1">
      <c r="A54" s="43"/>
      <c r="B54" s="4" t="s">
        <v>131</v>
      </c>
      <c r="C54" s="4"/>
      <c r="D54" s="4"/>
      <c r="E54" s="4"/>
      <c r="F54" s="4"/>
      <c r="G54" s="4"/>
      <c r="H54" s="48"/>
    </row>
    <row r="55" spans="1:2" ht="12.75">
      <c r="A55" s="7">
        <v>7</v>
      </c>
      <c r="B55" s="5" t="s">
        <v>142</v>
      </c>
    </row>
    <row r="56" ht="12.75">
      <c r="A56" s="7"/>
    </row>
    <row r="57" spans="1:2" ht="12.75">
      <c r="A57" s="7"/>
      <c r="B57" t="s">
        <v>169</v>
      </c>
    </row>
    <row r="58" ht="18" customHeight="1">
      <c r="A58" s="7"/>
    </row>
    <row r="59" spans="1:2" ht="12.75">
      <c r="A59" s="7" t="s">
        <v>236</v>
      </c>
      <c r="B59" s="67" t="s">
        <v>235</v>
      </c>
    </row>
    <row r="60" spans="1:2" ht="12.75">
      <c r="A60" s="7"/>
      <c r="B60" s="67"/>
    </row>
    <row r="61" spans="1:2" ht="12.75">
      <c r="A61" s="7"/>
      <c r="B61" s="83" t="s">
        <v>237</v>
      </c>
    </row>
    <row r="62" ht="12.75">
      <c r="A62" s="7"/>
    </row>
    <row r="63" spans="1:2" ht="12.75">
      <c r="A63" s="5" t="s">
        <v>238</v>
      </c>
      <c r="B63" s="67" t="s">
        <v>182</v>
      </c>
    </row>
    <row r="64" ht="12.75">
      <c r="A64" s="7"/>
    </row>
    <row r="65" spans="1:8" ht="25.5">
      <c r="A65" s="7"/>
      <c r="B65" s="27"/>
      <c r="C65" s="22"/>
      <c r="D65" s="22"/>
      <c r="E65" s="81"/>
      <c r="F65" s="82" t="s">
        <v>218</v>
      </c>
      <c r="G65" s="82" t="s">
        <v>219</v>
      </c>
      <c r="H65" s="82" t="s">
        <v>230</v>
      </c>
    </row>
    <row r="66" spans="1:8" ht="12.75">
      <c r="A66" s="7"/>
      <c r="B66" s="32" t="s">
        <v>185</v>
      </c>
      <c r="C66" s="33"/>
      <c r="D66" s="33"/>
      <c r="E66" s="36"/>
      <c r="F66" s="80" t="s">
        <v>51</v>
      </c>
      <c r="G66" s="80" t="s">
        <v>51</v>
      </c>
      <c r="H66" s="80" t="s">
        <v>51</v>
      </c>
    </row>
    <row r="67" spans="2:8" s="66" customFormat="1" ht="15" customHeight="1">
      <c r="B67" s="73" t="s">
        <v>183</v>
      </c>
      <c r="C67" s="74"/>
      <c r="D67" s="74"/>
      <c r="E67" s="75"/>
      <c r="F67" s="77">
        <v>36156</v>
      </c>
      <c r="G67" s="77">
        <v>13131</v>
      </c>
      <c r="H67" s="77">
        <f>F67-G67</f>
        <v>23025</v>
      </c>
    </row>
    <row r="68" spans="1:8" s="76" customFormat="1" ht="28.5" customHeight="1">
      <c r="A68" s="70"/>
      <c r="B68" s="91" t="s">
        <v>184</v>
      </c>
      <c r="C68" s="92"/>
      <c r="D68" s="92"/>
      <c r="E68" s="93"/>
      <c r="F68" s="77">
        <v>27000</v>
      </c>
      <c r="G68" s="77" t="s">
        <v>154</v>
      </c>
      <c r="H68" s="77">
        <f>F68-0</f>
        <v>27000</v>
      </c>
    </row>
    <row r="69" spans="1:8" s="66" customFormat="1" ht="15" customHeight="1">
      <c r="A69" s="68"/>
      <c r="B69" s="73" t="s">
        <v>186</v>
      </c>
      <c r="C69" s="74"/>
      <c r="D69" s="74"/>
      <c r="E69" s="75"/>
      <c r="F69" s="77">
        <v>25000</v>
      </c>
      <c r="G69" s="77" t="s">
        <v>154</v>
      </c>
      <c r="H69" s="77">
        <f>F69-0</f>
        <v>25000</v>
      </c>
    </row>
    <row r="70" spans="1:8" s="66" customFormat="1" ht="15" customHeight="1">
      <c r="A70" s="68"/>
      <c r="B70" s="73" t="s">
        <v>231</v>
      </c>
      <c r="C70" s="74"/>
      <c r="D70" s="74"/>
      <c r="E70" s="75"/>
      <c r="F70" s="77">
        <v>20000</v>
      </c>
      <c r="G70" s="77">
        <v>550</v>
      </c>
      <c r="H70" s="77">
        <f>F70-G70</f>
        <v>19450</v>
      </c>
    </row>
    <row r="71" spans="1:8" s="76" customFormat="1" ht="37.5" customHeight="1">
      <c r="A71" s="68"/>
      <c r="B71" s="91" t="s">
        <v>187</v>
      </c>
      <c r="C71" s="92"/>
      <c r="D71" s="92"/>
      <c r="E71" s="93"/>
      <c r="F71" s="77">
        <v>7000</v>
      </c>
      <c r="G71" s="77">
        <v>77</v>
      </c>
      <c r="H71" s="77">
        <f>F71-G71</f>
        <v>6923</v>
      </c>
    </row>
    <row r="72" spans="1:8" s="66" customFormat="1" ht="15" customHeight="1">
      <c r="A72" s="68"/>
      <c r="B72" s="73" t="s">
        <v>188</v>
      </c>
      <c r="C72" s="74"/>
      <c r="D72" s="74"/>
      <c r="E72" s="75"/>
      <c r="F72" s="77">
        <v>2000</v>
      </c>
      <c r="G72" s="77">
        <v>43</v>
      </c>
      <c r="H72" s="77">
        <f>F72-G72</f>
        <v>1957</v>
      </c>
    </row>
    <row r="73" spans="1:8" s="66" customFormat="1" ht="15" customHeight="1">
      <c r="A73" s="68"/>
      <c r="B73" s="73" t="s">
        <v>189</v>
      </c>
      <c r="C73" s="74"/>
      <c r="D73" s="74"/>
      <c r="E73" s="75"/>
      <c r="F73" s="77">
        <v>2000</v>
      </c>
      <c r="G73" s="77">
        <v>696</v>
      </c>
      <c r="H73" s="77">
        <f>F73-G73</f>
        <v>1304</v>
      </c>
    </row>
    <row r="74" spans="1:8" s="66" customFormat="1" ht="15" customHeight="1">
      <c r="A74" s="68"/>
      <c r="B74" s="94" t="s">
        <v>190</v>
      </c>
      <c r="C74" s="95"/>
      <c r="D74" s="95"/>
      <c r="E74" s="96"/>
      <c r="F74" s="77">
        <f>SUM(F67:F73)</f>
        <v>119156</v>
      </c>
      <c r="G74" s="77">
        <f>SUM(G67:G73)</f>
        <v>14497</v>
      </c>
      <c r="H74" s="77">
        <f>F74-G74</f>
        <v>104659</v>
      </c>
    </row>
    <row r="75" ht="18" customHeight="1">
      <c r="A75" s="7"/>
    </row>
    <row r="76" spans="1:2" ht="12.75">
      <c r="A76" s="7">
        <v>9</v>
      </c>
      <c r="B76" s="5" t="s">
        <v>144</v>
      </c>
    </row>
    <row r="77" ht="12.75">
      <c r="A77" s="7"/>
    </row>
    <row r="78" spans="1:2" ht="12.75">
      <c r="A78" s="7"/>
      <c r="B78" s="66" t="s">
        <v>204</v>
      </c>
    </row>
    <row r="79" spans="1:2" ht="12.75">
      <c r="A79" s="7"/>
      <c r="B79" s="66" t="s">
        <v>206</v>
      </c>
    </row>
    <row r="80" spans="1:2" ht="12.75">
      <c r="A80" s="7"/>
      <c r="B80" t="s">
        <v>205</v>
      </c>
    </row>
    <row r="81" ht="12.75">
      <c r="A81" s="7"/>
    </row>
    <row r="82" spans="1:2" ht="12.75">
      <c r="A82" s="7"/>
      <c r="B82" s="78" t="s">
        <v>232</v>
      </c>
    </row>
    <row r="83" spans="1:8" ht="12.75">
      <c r="A83" s="7"/>
      <c r="F83" s="1" t="s">
        <v>191</v>
      </c>
      <c r="G83" s="1" t="s">
        <v>192</v>
      </c>
      <c r="H83" s="6"/>
    </row>
    <row r="84" spans="1:7" ht="12.75">
      <c r="A84" s="7"/>
      <c r="B84" t="s">
        <v>193</v>
      </c>
      <c r="F84" s="44">
        <v>20196000</v>
      </c>
      <c r="G84" s="44">
        <f>F84*1</f>
        <v>20196000</v>
      </c>
    </row>
    <row r="85" spans="1:8" ht="12.75">
      <c r="A85" s="7"/>
      <c r="B85" t="s">
        <v>194</v>
      </c>
      <c r="F85" s="44">
        <v>60588000</v>
      </c>
      <c r="G85" s="44">
        <f>F85*1</f>
        <v>60588000</v>
      </c>
      <c r="H85" s="44"/>
    </row>
    <row r="86" spans="1:8" ht="13.5" thickBot="1">
      <c r="A86" s="7"/>
      <c r="B86" t="s">
        <v>195</v>
      </c>
      <c r="F86" s="58">
        <f>SUM(F84:F85)</f>
        <v>80784000</v>
      </c>
      <c r="G86" s="58">
        <f>SUM(G84:G85)</f>
        <v>80784000</v>
      </c>
      <c r="H86" s="44"/>
    </row>
    <row r="87" spans="1:8" ht="13.5" thickTop="1">
      <c r="A87" s="7"/>
      <c r="F87" s="44"/>
      <c r="G87" s="44"/>
      <c r="H87" s="44"/>
    </row>
    <row r="88" spans="1:8" ht="12.75">
      <c r="A88" s="7"/>
      <c r="B88" s="78" t="s">
        <v>253</v>
      </c>
      <c r="F88" s="44"/>
      <c r="G88" s="44"/>
      <c r="H88" s="44"/>
    </row>
    <row r="89" spans="1:8" ht="12.75">
      <c r="A89" s="7"/>
      <c r="B89" t="s">
        <v>193</v>
      </c>
      <c r="F89" s="44" t="s">
        <v>154</v>
      </c>
      <c r="G89" s="44" t="s">
        <v>154</v>
      </c>
      <c r="H89" s="44"/>
    </row>
    <row r="90" spans="1:8" ht="12.75">
      <c r="A90" s="7"/>
      <c r="B90" t="s">
        <v>194</v>
      </c>
      <c r="F90" s="44">
        <v>40392000</v>
      </c>
      <c r="G90" s="44">
        <v>40392000</v>
      </c>
      <c r="H90" s="23"/>
    </row>
    <row r="91" spans="1:7" ht="12.75" customHeight="1" thickBot="1">
      <c r="A91" s="7"/>
      <c r="B91" t="s">
        <v>195</v>
      </c>
      <c r="F91" s="58">
        <f>F90</f>
        <v>40392000</v>
      </c>
      <c r="G91" s="58">
        <f>G90</f>
        <v>40392000</v>
      </c>
    </row>
    <row r="92" ht="18" customHeight="1" thickTop="1">
      <c r="A92" s="7"/>
    </row>
    <row r="93" spans="1:2" ht="12.75">
      <c r="A93" s="7">
        <v>10</v>
      </c>
      <c r="B93" s="5" t="s">
        <v>143</v>
      </c>
    </row>
    <row r="94" spans="1:8" ht="12" customHeight="1">
      <c r="A94" s="7"/>
      <c r="H94" s="1"/>
    </row>
    <row r="95" spans="1:8" ht="12.75">
      <c r="A95" s="7"/>
      <c r="B95" s="66" t="s">
        <v>196</v>
      </c>
      <c r="H95" s="1"/>
    </row>
    <row r="96" spans="1:8" ht="12.75">
      <c r="A96" s="7"/>
      <c r="B96" s="66"/>
      <c r="H96" s="1"/>
    </row>
    <row r="97" spans="1:8" ht="12.75">
      <c r="A97" s="7"/>
      <c r="B97" s="66"/>
      <c r="G97" s="1" t="s">
        <v>192</v>
      </c>
      <c r="H97" s="1"/>
    </row>
    <row r="98" spans="1:8" ht="12.75">
      <c r="A98" s="7"/>
      <c r="B98" s="79" t="s">
        <v>233</v>
      </c>
      <c r="H98" s="1"/>
    </row>
    <row r="99" spans="1:8" ht="13.5" thickBot="1">
      <c r="A99" s="7"/>
      <c r="B99" s="66" t="s">
        <v>234</v>
      </c>
      <c r="G99" s="64">
        <v>40392000</v>
      </c>
      <c r="H99" s="1"/>
    </row>
    <row r="100" spans="1:8" ht="18" customHeight="1" thickTop="1">
      <c r="A100" s="7"/>
      <c r="B100" s="66"/>
      <c r="H100" s="1"/>
    </row>
    <row r="101" spans="1:2" ht="12.75">
      <c r="A101" s="7">
        <v>11</v>
      </c>
      <c r="B101" s="5" t="s">
        <v>113</v>
      </c>
    </row>
    <row r="102" spans="1:2" ht="12.75">
      <c r="A102" s="7"/>
      <c r="B102" s="5"/>
    </row>
    <row r="103" spans="1:8" ht="12.75">
      <c r="A103" s="7"/>
      <c r="B103" s="5"/>
      <c r="G103" s="1" t="s">
        <v>47</v>
      </c>
      <c r="H103" s="1" t="s">
        <v>173</v>
      </c>
    </row>
    <row r="104" spans="1:8" ht="12.75">
      <c r="A104" s="7"/>
      <c r="G104" s="1" t="s">
        <v>175</v>
      </c>
      <c r="H104" s="1" t="s">
        <v>174</v>
      </c>
    </row>
    <row r="105" spans="1:8" ht="12.75">
      <c r="A105" s="7"/>
      <c r="G105" s="69">
        <v>37437</v>
      </c>
      <c r="H105" s="69">
        <v>37256</v>
      </c>
    </row>
    <row r="106" spans="1:8" ht="12.75">
      <c r="A106" s="7"/>
      <c r="G106" s="59" t="s">
        <v>51</v>
      </c>
      <c r="H106" s="59" t="s">
        <v>51</v>
      </c>
    </row>
    <row r="107" spans="1:8" ht="12.75">
      <c r="A107" s="7"/>
      <c r="H107" s="1"/>
    </row>
    <row r="108" spans="1:8" ht="12.75">
      <c r="A108" s="57" t="s">
        <v>149</v>
      </c>
      <c r="B108" t="s">
        <v>157</v>
      </c>
      <c r="H108" s="44"/>
    </row>
    <row r="109" spans="1:8" ht="12.75">
      <c r="A109" s="7"/>
      <c r="B109" t="s">
        <v>155</v>
      </c>
      <c r="G109" s="44">
        <f>530+874</f>
        <v>1404</v>
      </c>
      <c r="H109" s="44">
        <v>1404</v>
      </c>
    </row>
    <row r="110" spans="1:8" ht="12.75">
      <c r="A110" s="7"/>
      <c r="H110" s="44"/>
    </row>
    <row r="111" spans="1:2" ht="12.75">
      <c r="A111" s="57" t="s">
        <v>150</v>
      </c>
      <c r="B111" t="s">
        <v>158</v>
      </c>
    </row>
    <row r="112" spans="1:8" ht="12.75">
      <c r="A112" s="7"/>
      <c r="B112" t="s">
        <v>153</v>
      </c>
      <c r="G112" s="44">
        <v>4500</v>
      </c>
      <c r="H112" s="44">
        <v>4500</v>
      </c>
    </row>
    <row r="113" spans="1:8" ht="12.75">
      <c r="A113" s="7"/>
      <c r="H113" s="44"/>
    </row>
    <row r="114" spans="1:8" ht="12.75">
      <c r="A114" s="57" t="s">
        <v>156</v>
      </c>
      <c r="B114" t="s">
        <v>159</v>
      </c>
      <c r="H114" s="44"/>
    </row>
    <row r="115" spans="1:8" ht="12.75">
      <c r="A115" s="57"/>
      <c r="B115" t="s">
        <v>160</v>
      </c>
      <c r="G115" s="44">
        <v>4560</v>
      </c>
      <c r="H115" s="44">
        <v>3800</v>
      </c>
    </row>
    <row r="116" spans="1:8" ht="12.75">
      <c r="A116" s="57"/>
      <c r="G116" s="44"/>
      <c r="H116" s="44"/>
    </row>
    <row r="117" spans="1:8" ht="13.5" thickBot="1">
      <c r="A117" s="57"/>
      <c r="G117" s="58">
        <f>SUM(G107:G116)</f>
        <v>10464</v>
      </c>
      <c r="H117" s="58">
        <f>SUM(H107:H116)</f>
        <v>9704</v>
      </c>
    </row>
    <row r="118" spans="1:8" ht="13.5" thickTop="1">
      <c r="A118" s="57"/>
      <c r="G118" s="63"/>
      <c r="H118" s="63"/>
    </row>
    <row r="119" spans="1:8" ht="12.75">
      <c r="A119" s="57"/>
      <c r="B119" t="s">
        <v>254</v>
      </c>
      <c r="G119" s="63"/>
      <c r="H119" s="63"/>
    </row>
    <row r="120" spans="1:8" ht="12.75">
      <c r="A120" s="57"/>
      <c r="B120" t="s">
        <v>239</v>
      </c>
      <c r="G120" s="63"/>
      <c r="H120" s="63"/>
    </row>
    <row r="121" ht="18" customHeight="1">
      <c r="A121" s="7"/>
    </row>
    <row r="122" spans="1:2" ht="12.75">
      <c r="A122" s="7">
        <v>12</v>
      </c>
      <c r="B122" s="5" t="s">
        <v>145</v>
      </c>
    </row>
    <row r="123" ht="12.75">
      <c r="A123" s="7"/>
    </row>
    <row r="124" spans="1:2" ht="12.75">
      <c r="A124" s="7"/>
      <c r="B124" t="s">
        <v>40</v>
      </c>
    </row>
    <row r="125" ht="18" customHeight="1">
      <c r="A125" s="7"/>
    </row>
    <row r="126" spans="1:2" ht="12.75">
      <c r="A126" s="7">
        <v>13</v>
      </c>
      <c r="B126" s="5" t="s">
        <v>41</v>
      </c>
    </row>
    <row r="127" ht="12.75">
      <c r="A127" s="7"/>
    </row>
    <row r="128" spans="1:2" ht="12.75">
      <c r="A128" s="7"/>
      <c r="B128" t="s">
        <v>208</v>
      </c>
    </row>
    <row r="129" spans="1:2" ht="12.75">
      <c r="A129" s="7"/>
      <c r="B129" t="s">
        <v>207</v>
      </c>
    </row>
    <row r="130" ht="18" customHeight="1">
      <c r="A130" s="7"/>
    </row>
    <row r="131" spans="1:2" ht="12.75">
      <c r="A131" s="7">
        <v>14</v>
      </c>
      <c r="B131" s="5" t="s">
        <v>114</v>
      </c>
    </row>
    <row r="132" spans="1:2" ht="12.75">
      <c r="A132" s="7"/>
      <c r="B132" s="5"/>
    </row>
    <row r="133" spans="1:8" ht="12.75">
      <c r="A133" s="7"/>
      <c r="F133" s="1"/>
      <c r="G133" s="1" t="s">
        <v>105</v>
      </c>
      <c r="H133" s="1"/>
    </row>
    <row r="134" spans="1:8" ht="12.75">
      <c r="A134" s="7"/>
      <c r="F134" s="1" t="s">
        <v>3</v>
      </c>
      <c r="G134" s="1" t="s">
        <v>119</v>
      </c>
      <c r="H134" s="1" t="s">
        <v>121</v>
      </c>
    </row>
    <row r="135" spans="1:8" ht="12.75">
      <c r="A135" s="7"/>
      <c r="F135" s="1"/>
      <c r="G135" s="1" t="s">
        <v>118</v>
      </c>
      <c r="H135" s="1" t="s">
        <v>120</v>
      </c>
    </row>
    <row r="136" spans="1:8" ht="12.75">
      <c r="A136" s="7"/>
      <c r="F136" s="1" t="s">
        <v>51</v>
      </c>
      <c r="G136" s="1" t="s">
        <v>51</v>
      </c>
      <c r="H136" s="1" t="s">
        <v>51</v>
      </c>
    </row>
    <row r="137" spans="1:8" ht="12.75">
      <c r="A137" s="7"/>
      <c r="E137" t="s">
        <v>131</v>
      </c>
      <c r="F137" s="6"/>
      <c r="G137" s="6"/>
      <c r="H137" s="6"/>
    </row>
    <row r="138" spans="1:8" ht="12.75">
      <c r="A138" s="7"/>
      <c r="B138" t="s">
        <v>13</v>
      </c>
      <c r="F138" s="44">
        <v>33924</v>
      </c>
      <c r="G138" s="44">
        <v>762</v>
      </c>
      <c r="H138" s="44">
        <v>233958</v>
      </c>
    </row>
    <row r="139" spans="1:8" ht="12.75">
      <c r="A139" s="7"/>
      <c r="F139" s="44"/>
      <c r="G139" s="44"/>
      <c r="H139" s="44"/>
    </row>
    <row r="140" spans="1:8" ht="12.75">
      <c r="A140" s="7"/>
      <c r="B140" t="s">
        <v>148</v>
      </c>
      <c r="F140" s="44">
        <v>58118</v>
      </c>
      <c r="G140" s="85">
        <v>-2475</v>
      </c>
      <c r="H140" s="44">
        <v>119480</v>
      </c>
    </row>
    <row r="141" spans="1:8" ht="12.75">
      <c r="A141" s="7"/>
      <c r="F141" s="86"/>
      <c r="G141" s="87"/>
      <c r="H141" s="86"/>
    </row>
    <row r="142" spans="1:8" ht="12.75">
      <c r="A142" s="7"/>
      <c r="F142" s="44">
        <f>SUM(F138:F141)</f>
        <v>92042</v>
      </c>
      <c r="G142" s="44">
        <f>SUM(G138:G141)</f>
        <v>-1713</v>
      </c>
      <c r="H142" s="44">
        <f>SUM(H138:H141)</f>
        <v>353438</v>
      </c>
    </row>
    <row r="143" spans="1:8" ht="12.75">
      <c r="A143" s="7"/>
      <c r="F143" s="44"/>
      <c r="G143" s="44"/>
      <c r="H143" s="44"/>
    </row>
    <row r="144" spans="1:8" ht="12.75">
      <c r="A144" s="7"/>
      <c r="B144" t="s">
        <v>252</v>
      </c>
      <c r="F144" s="44">
        <v>-36141</v>
      </c>
      <c r="G144" s="85">
        <v>-30</v>
      </c>
      <c r="H144" s="44">
        <v>-164322</v>
      </c>
    </row>
    <row r="145" spans="1:8" ht="12.75">
      <c r="A145" s="7"/>
      <c r="F145" s="86"/>
      <c r="G145" s="86"/>
      <c r="H145" s="86"/>
    </row>
    <row r="146" spans="1:8" ht="13.5" thickBot="1">
      <c r="A146" s="7"/>
      <c r="E146" t="s">
        <v>42</v>
      </c>
      <c r="F146" s="58">
        <f>SUM(F142:F145)</f>
        <v>55901</v>
      </c>
      <c r="G146" s="58">
        <f>SUM(G142:G145)</f>
        <v>-1743</v>
      </c>
      <c r="H146" s="58">
        <f>SUM(H142:H145)</f>
        <v>189116</v>
      </c>
    </row>
    <row r="147" ht="18" customHeight="1" thickTop="1">
      <c r="A147" s="7"/>
    </row>
    <row r="148" spans="1:2" ht="12.75">
      <c r="A148" s="7">
        <v>15</v>
      </c>
      <c r="B148" s="67" t="s">
        <v>197</v>
      </c>
    </row>
    <row r="149" ht="12.75">
      <c r="A149" s="7"/>
    </row>
    <row r="150" spans="1:2" ht="12.75">
      <c r="A150" s="7"/>
      <c r="B150" s="66" t="s">
        <v>211</v>
      </c>
    </row>
    <row r="151" spans="1:2" ht="12.75">
      <c r="A151" s="7"/>
      <c r="B151" s="66" t="s">
        <v>212</v>
      </c>
    </row>
    <row r="152" spans="1:2" ht="12.75">
      <c r="A152" s="7"/>
      <c r="B152" s="66" t="s">
        <v>240</v>
      </c>
    </row>
    <row r="153" ht="18" customHeight="1">
      <c r="A153" s="7"/>
    </row>
    <row r="154" spans="1:2" ht="12.75">
      <c r="A154" s="7">
        <v>16</v>
      </c>
      <c r="B154" s="5" t="s">
        <v>115</v>
      </c>
    </row>
    <row r="155" ht="12.75">
      <c r="A155" s="7"/>
    </row>
    <row r="156" spans="1:2" ht="12.75">
      <c r="A156" s="57" t="s">
        <v>149</v>
      </c>
      <c r="B156" s="5" t="s">
        <v>151</v>
      </c>
    </row>
    <row r="157" spans="1:2" ht="12.75">
      <c r="A157" s="57" t="s">
        <v>198</v>
      </c>
      <c r="B157" s="5" t="s">
        <v>199</v>
      </c>
    </row>
    <row r="158" spans="1:2" ht="12.75">
      <c r="A158" s="7"/>
      <c r="B158" t="s">
        <v>209</v>
      </c>
    </row>
    <row r="159" spans="1:2" ht="12.75">
      <c r="A159" s="7"/>
      <c r="B159" t="s">
        <v>210</v>
      </c>
    </row>
    <row r="160" spans="1:2" ht="12.75">
      <c r="A160" s="7"/>
      <c r="B160" t="s">
        <v>200</v>
      </c>
    </row>
    <row r="161" ht="12.75">
      <c r="A161" s="7"/>
    </row>
    <row r="162" spans="1:2" ht="12.75">
      <c r="A162" s="57" t="s">
        <v>201</v>
      </c>
      <c r="B162" s="5" t="s">
        <v>202</v>
      </c>
    </row>
    <row r="163" spans="1:2" ht="12.75">
      <c r="A163" s="7"/>
      <c r="B163" t="s">
        <v>224</v>
      </c>
    </row>
    <row r="164" spans="1:2" ht="12.75">
      <c r="A164" s="7"/>
      <c r="B164" t="s">
        <v>225</v>
      </c>
    </row>
    <row r="165" spans="1:2" ht="12.75">
      <c r="A165" s="7"/>
      <c r="B165" t="s">
        <v>226</v>
      </c>
    </row>
    <row r="166" ht="12.75">
      <c r="A166" s="57"/>
    </row>
    <row r="167" spans="1:2" ht="12.75">
      <c r="A167" s="57" t="s">
        <v>203</v>
      </c>
      <c r="B167" t="s">
        <v>223</v>
      </c>
    </row>
    <row r="168" spans="1:2" ht="12.75">
      <c r="A168" s="57"/>
      <c r="B168" t="s">
        <v>242</v>
      </c>
    </row>
    <row r="169" spans="1:2" ht="12.75">
      <c r="A169" s="57"/>
      <c r="B169" t="s">
        <v>243</v>
      </c>
    </row>
    <row r="170" ht="12.75">
      <c r="A170" s="7"/>
    </row>
    <row r="171" spans="1:2" ht="12.75">
      <c r="A171" s="7"/>
      <c r="B171" t="s">
        <v>220</v>
      </c>
    </row>
    <row r="172" spans="1:2" ht="12.75">
      <c r="A172" s="7"/>
      <c r="B172" t="s">
        <v>221</v>
      </c>
    </row>
    <row r="173" spans="1:2" ht="12.75">
      <c r="A173" s="7"/>
      <c r="B173" t="s">
        <v>222</v>
      </c>
    </row>
    <row r="174" ht="12.75">
      <c r="A174" s="57"/>
    </row>
    <row r="175" spans="1:2" ht="12.75">
      <c r="A175" s="57" t="s">
        <v>150</v>
      </c>
      <c r="B175" s="5" t="s">
        <v>152</v>
      </c>
    </row>
    <row r="176" spans="1:2" ht="12.75">
      <c r="A176" s="57" t="s">
        <v>198</v>
      </c>
      <c r="B176" s="5" t="s">
        <v>199</v>
      </c>
    </row>
    <row r="177" spans="1:2" ht="12.75">
      <c r="A177" s="7"/>
      <c r="B177" t="s">
        <v>213</v>
      </c>
    </row>
    <row r="178" spans="1:2" ht="12.75">
      <c r="A178" s="7"/>
      <c r="B178" t="s">
        <v>227</v>
      </c>
    </row>
    <row r="179" spans="1:2" ht="12.75">
      <c r="A179" s="7"/>
      <c r="B179" t="s">
        <v>228</v>
      </c>
    </row>
    <row r="180" ht="12.75">
      <c r="A180" s="7"/>
    </row>
    <row r="181" spans="1:2" ht="12.75">
      <c r="A181" s="57" t="s">
        <v>201</v>
      </c>
      <c r="B181" s="5" t="s">
        <v>202</v>
      </c>
    </row>
    <row r="182" spans="1:2" ht="12.75">
      <c r="A182" s="7"/>
      <c r="B182" t="s">
        <v>214</v>
      </c>
    </row>
    <row r="183" spans="1:2" ht="12.75">
      <c r="A183" s="7"/>
      <c r="B183" t="s">
        <v>215</v>
      </c>
    </row>
    <row r="184" spans="1:2" ht="12.75">
      <c r="A184" s="7"/>
      <c r="B184" t="s">
        <v>216</v>
      </c>
    </row>
    <row r="185" ht="12.75">
      <c r="A185" s="7"/>
    </row>
    <row r="186" spans="1:2" ht="12.75">
      <c r="A186" s="57" t="s">
        <v>203</v>
      </c>
      <c r="B186" t="s">
        <v>241</v>
      </c>
    </row>
    <row r="187" spans="1:2" ht="12.75">
      <c r="A187" s="57"/>
      <c r="B187" t="s">
        <v>245</v>
      </c>
    </row>
    <row r="188" spans="1:2" ht="12.75">
      <c r="A188" s="57"/>
      <c r="B188" t="s">
        <v>244</v>
      </c>
    </row>
    <row r="189" ht="18" customHeight="1">
      <c r="A189" s="7"/>
    </row>
    <row r="190" spans="1:2" ht="12.75">
      <c r="A190" s="7">
        <v>17</v>
      </c>
      <c r="B190" s="5" t="s">
        <v>146</v>
      </c>
    </row>
    <row r="191" ht="12.75">
      <c r="A191" s="7"/>
    </row>
    <row r="192" spans="1:2" ht="12.75">
      <c r="A192" s="7"/>
      <c r="B192" t="s">
        <v>130</v>
      </c>
    </row>
    <row r="193" ht="18" customHeight="1">
      <c r="A193" s="7"/>
    </row>
    <row r="194" spans="1:2" ht="12.75">
      <c r="A194" s="7">
        <v>18</v>
      </c>
      <c r="B194" s="5" t="s">
        <v>147</v>
      </c>
    </row>
    <row r="195" ht="12.75">
      <c r="A195" s="7"/>
    </row>
    <row r="196" spans="1:2" ht="12.75">
      <c r="A196" s="7"/>
      <c r="B196" t="s">
        <v>0</v>
      </c>
    </row>
    <row r="197" ht="18" customHeight="1">
      <c r="A197" s="7"/>
    </row>
    <row r="198" spans="1:2" ht="12.75">
      <c r="A198" s="7">
        <v>19</v>
      </c>
      <c r="B198" s="5" t="s">
        <v>251</v>
      </c>
    </row>
    <row r="199" ht="12.75">
      <c r="A199" s="7"/>
    </row>
    <row r="200" spans="1:8" ht="12.75">
      <c r="A200" s="7"/>
      <c r="B200" s="66" t="s">
        <v>246</v>
      </c>
      <c r="C200" s="66"/>
      <c r="D200" s="66"/>
      <c r="E200" s="66"/>
      <c r="F200" s="66"/>
      <c r="G200" s="66"/>
      <c r="H200" s="66"/>
    </row>
    <row r="201" spans="1:8" ht="12.75">
      <c r="A201" s="7"/>
      <c r="B201" s="66" t="s">
        <v>247</v>
      </c>
      <c r="C201" s="66"/>
      <c r="D201" s="66"/>
      <c r="E201" s="66"/>
      <c r="F201" s="66"/>
      <c r="G201" s="66"/>
      <c r="H201" s="66"/>
    </row>
    <row r="202" spans="1:8" ht="12.75">
      <c r="A202" s="7"/>
      <c r="B202" s="66" t="s">
        <v>248</v>
      </c>
      <c r="C202" s="66"/>
      <c r="D202" s="66"/>
      <c r="E202" s="66"/>
      <c r="F202" s="66"/>
      <c r="G202" s="66"/>
      <c r="H202" s="66"/>
    </row>
    <row r="203" ht="18" customHeight="1">
      <c r="A203" s="7"/>
    </row>
    <row r="204" spans="1:2" ht="12.75">
      <c r="A204" s="7">
        <v>20</v>
      </c>
      <c r="B204" s="5" t="s">
        <v>116</v>
      </c>
    </row>
    <row r="205" ht="12.75">
      <c r="A205" s="7"/>
    </row>
    <row r="206" spans="1:2" ht="12.75">
      <c r="A206" s="7"/>
      <c r="B206" t="s">
        <v>117</v>
      </c>
    </row>
    <row r="207" ht="18" customHeight="1">
      <c r="A207" s="7"/>
    </row>
    <row r="208" spans="1:8" ht="12.75">
      <c r="A208" s="7">
        <v>21</v>
      </c>
      <c r="B208" s="67" t="s">
        <v>16</v>
      </c>
      <c r="C208" s="66"/>
      <c r="D208" s="66"/>
      <c r="E208" s="66"/>
      <c r="F208" s="66"/>
      <c r="G208" s="66"/>
      <c r="H208" s="66"/>
    </row>
    <row r="209" spans="1:8" ht="12.75">
      <c r="A209" s="7"/>
      <c r="B209" s="67"/>
      <c r="C209" s="66"/>
      <c r="D209" s="66"/>
      <c r="E209" s="66"/>
      <c r="F209" s="66"/>
      <c r="G209" s="66"/>
      <c r="H209" s="66"/>
    </row>
    <row r="210" spans="1:8" ht="12.75">
      <c r="A210" s="7"/>
      <c r="B210" s="66" t="s">
        <v>176</v>
      </c>
      <c r="C210" s="66"/>
      <c r="D210" s="66"/>
      <c r="E210" s="66"/>
      <c r="F210" s="66"/>
      <c r="G210" s="66"/>
      <c r="H210" s="66"/>
    </row>
    <row r="211" ht="18" customHeight="1">
      <c r="A211" s="7"/>
    </row>
    <row r="212" ht="12.75">
      <c r="A212" s="7"/>
    </row>
    <row r="213" ht="12.75">
      <c r="A213" s="7"/>
    </row>
    <row r="214" spans="1:2" ht="12.75">
      <c r="A214" s="7"/>
      <c r="B214" t="s">
        <v>129</v>
      </c>
    </row>
    <row r="215" ht="12.75">
      <c r="A215" s="7"/>
    </row>
    <row r="216" ht="12.75">
      <c r="A216" s="7"/>
    </row>
    <row r="217" spans="1:2" ht="12.75">
      <c r="A217" s="7"/>
      <c r="B217" t="s">
        <v>123</v>
      </c>
    </row>
    <row r="218" spans="1:2" ht="12.75">
      <c r="A218" s="7"/>
      <c r="B218" t="s">
        <v>124</v>
      </c>
    </row>
    <row r="219" ht="12.75">
      <c r="A219" s="7"/>
    </row>
    <row r="220" spans="1:2" ht="12.75">
      <c r="A220" s="7"/>
      <c r="B220" t="s">
        <v>255</v>
      </c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9" ht="12.75">
      <c r="B229" t="s">
        <v>131</v>
      </c>
    </row>
  </sheetData>
  <mergeCells count="6">
    <mergeCell ref="B71:E71"/>
    <mergeCell ref="B74:E74"/>
    <mergeCell ref="E12:F12"/>
    <mergeCell ref="E21:F21"/>
    <mergeCell ref="G21:H21"/>
    <mergeCell ref="B68:E68"/>
  </mergeCells>
  <printOptions/>
  <pageMargins left="0.6299212598425197" right="0.2755905511811024" top="0.95" bottom="0.7874015748031497" header="0.59" footer="0.984251968503937"/>
  <pageSetup horizontalDpi="600" verticalDpi="600" orientation="portrait" paperSize="9" r:id="rId1"/>
  <rowBreaks count="4" manualBreakCount="4">
    <brk id="54" max="8" man="1"/>
    <brk id="100" max="8" man="1"/>
    <brk id="153" max="8" man="1"/>
    <brk id="2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2002-07-30T08:35:31Z</cp:lastPrinted>
  <dcterms:created xsi:type="dcterms:W3CDTF">2000-01-05T01:22:18Z</dcterms:created>
  <dcterms:modified xsi:type="dcterms:W3CDTF">2002-07-30T08:54:03Z</dcterms:modified>
  <cp:category/>
  <cp:version/>
  <cp:contentType/>
  <cp:contentStatus/>
</cp:coreProperties>
</file>